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autoCompressPictures="0"/>
  <bookViews>
    <workbookView xWindow="885" yWindow="-15" windowWidth="19605" windowHeight="8160" tabRatio="719"/>
  </bookViews>
  <sheets>
    <sheet name="2014 3YWP Draft" sheetId="7" r:id="rId1"/>
    <sheet name="Category Keys" sheetId="12" r:id="rId2"/>
  </sheets>
  <definedNames>
    <definedName name="_xlnm.Print_Area" localSheetId="0">'2014 3YWP Draft'!$A$1:$AJ$132</definedName>
    <definedName name="_xlnm.Print_Titles" localSheetId="0">'2014 3YWP Draft'!$7:$8</definedName>
  </definedNames>
  <calcPr calcId="145621"/>
</workbook>
</file>

<file path=xl/calcChain.xml><?xml version="1.0" encoding="utf-8"?>
<calcChain xmlns="http://schemas.openxmlformats.org/spreadsheetml/2006/main">
  <c r="D128" i="7" l="1"/>
  <c r="D127" i="7"/>
  <c r="S72" i="7" l="1"/>
  <c r="U72" i="7"/>
  <c r="W72" i="7"/>
  <c r="W130" i="7"/>
  <c r="U130" i="7"/>
  <c r="W124" i="7"/>
  <c r="U124" i="7"/>
  <c r="S124" i="7"/>
  <c r="D124" i="7" s="1"/>
  <c r="W117" i="7"/>
  <c r="U117" i="7"/>
  <c r="S117" i="7"/>
  <c r="S102" i="7"/>
  <c r="U102" i="7"/>
  <c r="W102" i="7"/>
  <c r="D102" i="7"/>
  <c r="S94" i="7"/>
  <c r="U94" i="7"/>
  <c r="W94" i="7"/>
  <c r="D94" i="7" s="1"/>
  <c r="S84" i="7"/>
  <c r="U84" i="7"/>
  <c r="W84" i="7"/>
  <c r="D84" i="7" s="1"/>
  <c r="D72" i="7"/>
  <c r="Q70" i="7"/>
  <c r="Q72" i="7" s="1"/>
  <c r="O70" i="7"/>
  <c r="O72" i="7"/>
  <c r="M70" i="7"/>
  <c r="M72" i="7"/>
  <c r="K70" i="7"/>
  <c r="K72" i="7"/>
  <c r="I70" i="7"/>
  <c r="I72" i="7"/>
  <c r="S55" i="7"/>
  <c r="U55" i="7"/>
  <c r="W55" i="7"/>
  <c r="D55" i="7" s="1"/>
  <c r="Q51" i="7"/>
  <c r="Q55" i="7"/>
  <c r="O51" i="7"/>
  <c r="O55" i="7" s="1"/>
  <c r="M51" i="7"/>
  <c r="M55" i="7" s="1"/>
  <c r="K51" i="7"/>
  <c r="K55" i="7" s="1"/>
  <c r="I51" i="7"/>
  <c r="I55" i="7" s="1"/>
  <c r="S28" i="7"/>
  <c r="U28" i="7"/>
  <c r="D28" i="7" s="1"/>
  <c r="D120" i="7"/>
  <c r="D121" i="7"/>
  <c r="D119" i="7"/>
  <c r="E119" i="7"/>
  <c r="F120" i="7"/>
  <c r="E120" i="7"/>
  <c r="F121" i="7"/>
  <c r="E121" i="7"/>
  <c r="D59" i="7"/>
  <c r="D40" i="7"/>
  <c r="E40" i="7" s="1"/>
  <c r="D41" i="7"/>
  <c r="D43" i="7"/>
  <c r="E43" i="7" s="1"/>
  <c r="D44" i="7"/>
  <c r="E44" i="7" s="1"/>
  <c r="D75" i="7"/>
  <c r="D74" i="7"/>
  <c r="D45" i="7"/>
  <c r="D115" i="7"/>
  <c r="D116" i="7"/>
  <c r="D54" i="7"/>
  <c r="E54" i="7" s="1"/>
  <c r="D51" i="7"/>
  <c r="E51" i="7" s="1"/>
  <c r="D52" i="7"/>
  <c r="E52" i="7" s="1"/>
  <c r="D53" i="7"/>
  <c r="E53" i="7" s="1"/>
  <c r="D64" i="7"/>
  <c r="D69" i="7"/>
  <c r="D39" i="7"/>
  <c r="D38" i="7"/>
  <c r="D36" i="7"/>
  <c r="D15" i="7"/>
  <c r="D16" i="7"/>
  <c r="D17" i="7"/>
  <c r="D18" i="7"/>
  <c r="D19" i="7"/>
  <c r="D20" i="7"/>
  <c r="D21" i="7"/>
  <c r="D22" i="7"/>
  <c r="D23" i="7"/>
  <c r="D24" i="7"/>
  <c r="D25" i="7"/>
  <c r="D26" i="7"/>
  <c r="D27" i="7"/>
  <c r="D31" i="7"/>
  <c r="D32" i="7"/>
  <c r="D33" i="7"/>
  <c r="D34" i="7"/>
  <c r="D35" i="7"/>
  <c r="D37" i="7"/>
  <c r="D46" i="7"/>
  <c r="D47" i="7"/>
  <c r="D48" i="7"/>
  <c r="D49" i="7"/>
  <c r="D42" i="7"/>
  <c r="D57" i="7"/>
  <c r="D58" i="7"/>
  <c r="D60" i="7"/>
  <c r="D61" i="7"/>
  <c r="D62" i="7"/>
  <c r="D63" i="7"/>
  <c r="D65" i="7"/>
  <c r="D66" i="7"/>
  <c r="D67" i="7"/>
  <c r="D68" i="7"/>
  <c r="E68" i="7" s="1"/>
  <c r="D70" i="7"/>
  <c r="D71" i="7"/>
  <c r="D76" i="7"/>
  <c r="D78" i="7"/>
  <c r="D79" i="7"/>
  <c r="D80" i="7"/>
  <c r="D81" i="7"/>
  <c r="D82" i="7"/>
  <c r="D83" i="7"/>
  <c r="D85" i="7"/>
  <c r="D86" i="7"/>
  <c r="D87" i="7"/>
  <c r="D88" i="7"/>
  <c r="D89" i="7"/>
  <c r="D90" i="7"/>
  <c r="D91" i="7"/>
  <c r="D92" i="7"/>
  <c r="D93" i="7"/>
  <c r="D95" i="7"/>
  <c r="D96" i="7"/>
  <c r="D97" i="7"/>
  <c r="D98" i="7"/>
  <c r="D99" i="7"/>
  <c r="D101" i="7"/>
  <c r="D103" i="7"/>
  <c r="D104" i="7"/>
  <c r="D105" i="7"/>
  <c r="D106" i="7"/>
  <c r="D107" i="7"/>
  <c r="D108" i="7"/>
  <c r="D109" i="7"/>
  <c r="D110" i="7"/>
  <c r="D111" i="7"/>
  <c r="D112" i="7"/>
  <c r="D113" i="7"/>
  <c r="D114" i="7"/>
  <c r="D117" i="7"/>
  <c r="D118" i="7"/>
  <c r="D122" i="7"/>
  <c r="D123" i="7"/>
  <c r="D125" i="7"/>
  <c r="D126" i="7"/>
  <c r="D129" i="7"/>
  <c r="D14" i="7"/>
  <c r="D13" i="7"/>
  <c r="D12" i="7"/>
  <c r="E87" i="7"/>
  <c r="E42" i="7"/>
  <c r="F31" i="7"/>
  <c r="E31" i="7" s="1"/>
  <c r="F71" i="7"/>
  <c r="E71" i="7" s="1"/>
  <c r="F70" i="7"/>
  <c r="E70" i="7" s="1"/>
  <c r="E76" i="7"/>
  <c r="E45" i="7"/>
  <c r="E37" i="7"/>
  <c r="F39" i="7"/>
  <c r="E39" i="7" s="1"/>
  <c r="E38" i="7"/>
  <c r="E36" i="7"/>
  <c r="E41" i="7"/>
  <c r="E35" i="7"/>
  <c r="E46" i="7"/>
  <c r="E33" i="7"/>
  <c r="E32" i="7"/>
  <c r="E34" i="7"/>
  <c r="E64" i="7"/>
  <c r="F61" i="7"/>
  <c r="S130" i="7"/>
  <c r="S132" i="7" s="1"/>
  <c r="E91" i="7"/>
  <c r="E90" i="7"/>
  <c r="E86" i="7"/>
  <c r="E89" i="7"/>
  <c r="E82" i="7"/>
  <c r="E81" i="7"/>
  <c r="E80" i="7"/>
  <c r="E79" i="7"/>
  <c r="E77" i="7"/>
  <c r="E78" i="7"/>
  <c r="E75" i="7"/>
  <c r="E74" i="7"/>
  <c r="E27" i="7"/>
  <c r="E25" i="7"/>
  <c r="E26" i="7"/>
  <c r="E24" i="7"/>
  <c r="F22" i="7"/>
  <c r="F19" i="7"/>
  <c r="F18" i="7"/>
  <c r="F15" i="7"/>
  <c r="E15" i="7" s="1"/>
  <c r="E14" i="7"/>
  <c r="E58" i="7"/>
  <c r="E59" i="7"/>
  <c r="E62" i="7"/>
  <c r="E67" i="7"/>
  <c r="E57" i="7"/>
  <c r="E61" i="7"/>
  <c r="E60" i="7"/>
  <c r="E65" i="7"/>
  <c r="E63" i="7"/>
  <c r="E66" i="7"/>
  <c r="E50" i="7"/>
  <c r="E100" i="7"/>
  <c r="E99" i="7"/>
  <c r="E97" i="7"/>
  <c r="E92" i="7"/>
  <c r="E98" i="7"/>
  <c r="E18" i="7"/>
  <c r="E20" i="7"/>
  <c r="E22" i="7"/>
  <c r="M28" i="7"/>
  <c r="E12" i="7"/>
  <c r="Q121" i="7"/>
  <c r="I28" i="7"/>
  <c r="I121" i="7"/>
  <c r="I102" i="7"/>
  <c r="Q28" i="7"/>
  <c r="Q102" i="7"/>
  <c r="O28" i="7"/>
  <c r="O121" i="7"/>
  <c r="O102" i="7"/>
  <c r="M121" i="7"/>
  <c r="M102" i="7"/>
  <c r="K28" i="7"/>
  <c r="K121" i="7"/>
  <c r="K102" i="7"/>
  <c r="E19" i="7"/>
  <c r="I132" i="7"/>
  <c r="E88" i="7"/>
  <c r="E13" i="7"/>
  <c r="K132" i="7"/>
  <c r="M132" i="7"/>
  <c r="O132" i="7"/>
  <c r="Q132" i="7"/>
  <c r="F132" i="7"/>
  <c r="E96" i="7"/>
  <c r="W132" i="7" l="1"/>
  <c r="U132" i="7"/>
  <c r="E132" i="7"/>
  <c r="D130" i="7"/>
  <c r="D132" i="7" l="1"/>
</calcChain>
</file>

<file path=xl/sharedStrings.xml><?xml version="1.0" encoding="utf-8"?>
<sst xmlns="http://schemas.openxmlformats.org/spreadsheetml/2006/main" count="1461" uniqueCount="901">
  <si>
    <t>Reach Assessment, Landowner Outreach</t>
  </si>
  <si>
    <t>NOAA, PSP</t>
  </si>
  <si>
    <t>assessment and design</t>
  </si>
  <si>
    <t>construct phase 1, design phase 2</t>
  </si>
  <si>
    <t>design, levee removal study (see below)</t>
  </si>
  <si>
    <t>HCSEG, WDFW, PNWSC</t>
  </si>
  <si>
    <t>survey and design 2 LIP projects</t>
  </si>
  <si>
    <t>design and construction</t>
  </si>
  <si>
    <t>Appraisal, Negotiations</t>
  </si>
  <si>
    <t>Design and partner building; funding</t>
  </si>
  <si>
    <t>Regional Riparian Successional Strategy</t>
  </si>
  <si>
    <t>Survey and inventory noxious weeds</t>
  </si>
  <si>
    <t>Survey, inventory, remove noxious weeds; begin riparian assessment</t>
  </si>
  <si>
    <t>Survey, inventory, remove noxious weeds; implement riparian plantings</t>
  </si>
  <si>
    <t>Quilcene</t>
  </si>
  <si>
    <t>Eastern Straits</t>
  </si>
  <si>
    <t>Bio Rank / EDT</t>
  </si>
  <si>
    <t>Dungeness and Jimmycomelately (only summer chum stocks considered in HCCC process)</t>
  </si>
  <si>
    <t>Annual costs represent money obtained and/or spent during calendar year</t>
  </si>
  <si>
    <t>Likely sponsor</t>
  </si>
  <si>
    <t>Source of other funds</t>
  </si>
  <si>
    <t xml:space="preserve">Performance </t>
  </si>
  <si>
    <t xml:space="preserve">Location w/in watershed </t>
  </si>
  <si>
    <t>CAPITAL PROJECTS</t>
  </si>
  <si>
    <t>Habitat Capital Projects</t>
  </si>
  <si>
    <t>TOTAL CAPITAL NEED:</t>
  </si>
  <si>
    <t>Hatchery Capital Projects</t>
  </si>
  <si>
    <t>USFS road decommission Dosewallips</t>
  </si>
  <si>
    <t>USFS Road Decommission - Vance Creek 6km</t>
  </si>
  <si>
    <t>Estuary</t>
  </si>
  <si>
    <t>monitoring</t>
  </si>
  <si>
    <t>property transactions</t>
  </si>
  <si>
    <t>design and permitting</t>
  </si>
  <si>
    <t>design, permitting</t>
  </si>
  <si>
    <t>discussion</t>
  </si>
  <si>
    <t>coordinate with GI</t>
  </si>
  <si>
    <t>construction, design, permitting</t>
  </si>
  <si>
    <t>design</t>
  </si>
  <si>
    <t>implementation, design, permitting</t>
  </si>
  <si>
    <t>transactions</t>
  </si>
  <si>
    <t>1,3</t>
  </si>
  <si>
    <t>4 miles</t>
  </si>
  <si>
    <t>Mainstem</t>
  </si>
  <si>
    <t>I,F,R</t>
  </si>
  <si>
    <t>1,2,3,5</t>
  </si>
  <si>
    <t>L</t>
  </si>
  <si>
    <t>I,E,R,F</t>
  </si>
  <si>
    <t>Estuary, Mainstem</t>
  </si>
  <si>
    <t>2,7</t>
  </si>
  <si>
    <t>E</t>
  </si>
  <si>
    <t>Tributary</t>
  </si>
  <si>
    <t>2000 feet</t>
  </si>
  <si>
    <t>I,F</t>
  </si>
  <si>
    <t>1,3,4,5,6,7</t>
  </si>
  <si>
    <t>4,5,6,7</t>
  </si>
  <si>
    <t>USFS and SWAT</t>
  </si>
  <si>
    <t>149 miles</t>
  </si>
  <si>
    <t>U</t>
  </si>
  <si>
    <t>Headwaters</t>
  </si>
  <si>
    <t>Road Maintenance</t>
  </si>
  <si>
    <t>Road Drainage and Stabilization - South Fork</t>
  </si>
  <si>
    <t>1,3,4,5</t>
  </si>
  <si>
    <t>1,2,3,7</t>
  </si>
  <si>
    <t>4000 feet</t>
  </si>
  <si>
    <t>Snow/Salmon Reconnection Feasibility and Design</t>
  </si>
  <si>
    <t>Snow/Salmon Road Decommissioning and Stabilization</t>
  </si>
  <si>
    <t>NOSC, JCD</t>
  </si>
  <si>
    <t>USFS, NOSC</t>
  </si>
  <si>
    <t>Union and Tahuya</t>
  </si>
  <si>
    <t>Regional</t>
  </si>
  <si>
    <t>Marine</t>
  </si>
  <si>
    <t>20 acres</t>
  </si>
  <si>
    <t>1 mile</t>
  </si>
  <si>
    <t>7 miles</t>
  </si>
  <si>
    <t>2,3,5,7</t>
  </si>
  <si>
    <t>1,3,4,5,6</t>
  </si>
  <si>
    <t>1,3,4</t>
  </si>
  <si>
    <t>1,3,5</t>
  </si>
  <si>
    <t>2,3</t>
  </si>
  <si>
    <t>2,3,5</t>
  </si>
  <si>
    <t>I,W,R,F</t>
  </si>
  <si>
    <t>R</t>
  </si>
  <si>
    <t>I</t>
  </si>
  <si>
    <t>I, W, R, F</t>
  </si>
  <si>
    <t>1 or 2</t>
  </si>
  <si>
    <t>Prioritization to be determined by Lead Entity Committees, regional participants, and governments</t>
  </si>
  <si>
    <t>Action #</t>
  </si>
  <si>
    <t>NOSC, WDFW, JCD</t>
  </si>
  <si>
    <t>scoping</t>
  </si>
  <si>
    <t>I,P,F</t>
  </si>
  <si>
    <t>10 acres</t>
  </si>
  <si>
    <t>Martha John Creek Estuary Conservaiton Plan</t>
  </si>
  <si>
    <t>NFWF</t>
  </si>
  <si>
    <t>conservation plan development</t>
  </si>
  <si>
    <t>1 Mile</t>
  </si>
  <si>
    <t>Engage key landowners in development of a conservation plan for Martha John Creek estuary and lower reach, resulting in a strategic conservation plan implemented by mulitple organizations</t>
  </si>
  <si>
    <t>L, I, W, E, R</t>
  </si>
  <si>
    <t>1,2,3</t>
  </si>
  <si>
    <t>GPC, PG S'Klallam Tribe</t>
  </si>
  <si>
    <t>Projects represent all 4 priority Domains to allow more comprehensive tracking of salmon recovery while supporting community values.</t>
  </si>
  <si>
    <t>MRC, State Parks</t>
  </si>
  <si>
    <t>NWSI, State Parks</t>
  </si>
  <si>
    <t>State Parks would like to restore the marine shoreline by pulling back fill and riprap while preserving pedestrian access to the beach</t>
  </si>
  <si>
    <t>WFC, USFS, Tribes</t>
  </si>
  <si>
    <t>WFC, USFS, Tribes, County</t>
  </si>
  <si>
    <t>Replace undersized culverts with bridge length on Marrowstone Island causeway to restore natural tidal inundation and access to and from Scow Bay for Puget Sound and Hood Canal salmon stocks</t>
  </si>
  <si>
    <t>West Kitsap</t>
  </si>
  <si>
    <t>Big Beef to Dewatto Priority Lands Conservation</t>
  </si>
  <si>
    <t>GPC, WDFW, DNR, HC Alliance</t>
  </si>
  <si>
    <t>400 acres</t>
  </si>
  <si>
    <t>NOAA, private foundation, ESRP</t>
  </si>
  <si>
    <t>feasibility, planning</t>
  </si>
  <si>
    <t>1,2,3,6</t>
  </si>
  <si>
    <t>6 acres</t>
  </si>
  <si>
    <t>0.5 miles</t>
  </si>
  <si>
    <t>NRCS, MCD, Landowner</t>
  </si>
  <si>
    <t>Work with Mason Conservation District and private landowners to improve stewardship through public incentive programs such as Farm Plans Cost Share, Environment Quality Improvement Program, Wildlife Habitat Improvement Program, and BMP construction</t>
  </si>
  <si>
    <t>WFC, Tribes, State Parks</t>
  </si>
  <si>
    <t>Permitting and construction</t>
  </si>
  <si>
    <t>2,5</t>
  </si>
  <si>
    <t>USFS, federal aprop., other</t>
  </si>
  <si>
    <t>USFS, federal approp.</t>
  </si>
  <si>
    <t>USFS, federal aprop.</t>
  </si>
  <si>
    <t>3,5,6,7,9,11,16</t>
  </si>
  <si>
    <t>USFS Road Drainage and Stabilization</t>
  </si>
  <si>
    <t>E, L</t>
  </si>
  <si>
    <t>1,2,3,5,7</t>
  </si>
  <si>
    <t>3,4,5</t>
  </si>
  <si>
    <t>4,5</t>
  </si>
  <si>
    <t>Scope</t>
  </si>
  <si>
    <t>Cost</t>
  </si>
  <si>
    <t>Primary Limiting Factors</t>
  </si>
  <si>
    <t>Total cost</t>
  </si>
  <si>
    <t xml:space="preserve">Restor-ation Type </t>
  </si>
  <si>
    <t>Lower Duckabush riparian-floodplain restoration Phase 1</t>
  </si>
  <si>
    <t>USFS road decommission Duckabush</t>
  </si>
  <si>
    <t>Pierce Creek culvert at Shorewood RD</t>
  </si>
  <si>
    <t>Upper Hama Hama riparian restoration</t>
  </si>
  <si>
    <t>USFS, Tribes, HCSEG</t>
  </si>
  <si>
    <t>?</t>
  </si>
  <si>
    <t>HCSEG</t>
  </si>
  <si>
    <t>USFS</t>
  </si>
  <si>
    <t>Design, Permitting</t>
  </si>
  <si>
    <t>planning, permitting, construction</t>
  </si>
  <si>
    <t>Transactions</t>
  </si>
  <si>
    <t>Permitting and Construction</t>
  </si>
  <si>
    <t>construction</t>
  </si>
  <si>
    <t>Design</t>
  </si>
  <si>
    <t>Construction</t>
  </si>
  <si>
    <t>planting, exotic and upland control</t>
  </si>
  <si>
    <t>construction, BMPs</t>
  </si>
  <si>
    <t>20,25,32</t>
  </si>
  <si>
    <t>21,23,24</t>
  </si>
  <si>
    <t>27,28,41</t>
  </si>
  <si>
    <t>11,14</t>
  </si>
  <si>
    <t>9,10</t>
  </si>
  <si>
    <t>12,13</t>
  </si>
  <si>
    <t>2,3,5,6,7</t>
  </si>
  <si>
    <t>12,13,14</t>
  </si>
  <si>
    <t>7,8</t>
  </si>
  <si>
    <t>33,34,36, 37,38,40</t>
  </si>
  <si>
    <t>Tacoma Power</t>
  </si>
  <si>
    <t>Silviculture Treatments for increased hydrologic maturity</t>
  </si>
  <si>
    <t>USFS Road Decommission - North Fork 14km</t>
  </si>
  <si>
    <t>Improve riparian conditions in non-anadromous reaches to address identified sediment and temperature inputs</t>
  </si>
  <si>
    <t>Improve instream wood loading rates and riparian conditions in the Lower Duckabush after protection efforts have advanced</t>
  </si>
  <si>
    <t>1,2,3,6,7</t>
  </si>
  <si>
    <t>finish linger longer assessment</t>
  </si>
  <si>
    <t>Develop funding strategy; continue land transactions as appropriate</t>
  </si>
  <si>
    <t>I,W,E,L,R,F</t>
  </si>
  <si>
    <t>Three-Year Watershed Implementation Priorities for Hood Canal Coordinating Council</t>
  </si>
  <si>
    <t>MCD, multiple</t>
  </si>
  <si>
    <r>
      <t>Domain 4</t>
    </r>
    <r>
      <rPr>
        <sz val="10"/>
        <rFont val="Times New Roman"/>
        <family val="1"/>
      </rPr>
      <t xml:space="preserve"> represents all other habitats including nearshore areas not labeled as significant.</t>
    </r>
  </si>
  <si>
    <t>PSP, USFWS</t>
  </si>
  <si>
    <t>PSP, USFS</t>
  </si>
  <si>
    <t>PSP, ESRP, SRFB</t>
  </si>
  <si>
    <t>federal approp., SRFB, PSP, EPA, USFS</t>
  </si>
  <si>
    <t>USFS, SRFB,PSP</t>
  </si>
  <si>
    <t>SRFB, NFWF, WDFW, USFWS,PSP</t>
  </si>
  <si>
    <t>PSP, SRFB, ESRP, coastal wetlands</t>
  </si>
  <si>
    <t>Feasibility/Design</t>
  </si>
  <si>
    <t>Funding Strategy;  Coordination</t>
  </si>
  <si>
    <t>Conifer Plantings</t>
  </si>
  <si>
    <t>Landowner Outreach, plantings, design, and permitting</t>
  </si>
  <si>
    <t>PSP, State Parks, BIA, SRFB, ESRP</t>
  </si>
  <si>
    <t>Community Outreach</t>
  </si>
  <si>
    <t>Assess benefits and feasiblity of reconnecting Snow and Salmon Creeks; design construction plans</t>
  </si>
  <si>
    <t>Landowner outreach, feasibility, and design of project to improve channel complexity and instream functions through summer chum range</t>
  </si>
  <si>
    <t>Protect high quality habitats and purchase impaired habitats for future restoration; includes planning effort</t>
  </si>
  <si>
    <t>Improve riparian conditions, tidal inundation, and floodplain connection; feasibility study included</t>
  </si>
  <si>
    <t>Place woody debris by helicopter to improve rearing habitat in tidal creek system</t>
  </si>
  <si>
    <t>Decommission high priority roads for aquatic risk</t>
  </si>
  <si>
    <t>Stabilize roads to reduce aquatic risk</t>
  </si>
  <si>
    <t>Brief Description</t>
  </si>
  <si>
    <t>Derelict Gear Removal</t>
  </si>
  <si>
    <t>E,M</t>
  </si>
  <si>
    <t>Inventory marine subtidal areas of Hood Canal for derelict nets and pots and continue removal process</t>
  </si>
  <si>
    <t>Unfunded Portion</t>
  </si>
  <si>
    <t>Existing Funding</t>
  </si>
  <si>
    <t>Multiple</t>
  </si>
  <si>
    <t>All except marine</t>
  </si>
  <si>
    <t>2 miles</t>
  </si>
  <si>
    <t>M</t>
  </si>
  <si>
    <t>03-03-011</t>
  </si>
  <si>
    <t>Little Quilcene Mclanahan Reach Restoration</t>
  </si>
  <si>
    <t>permitting and construction</t>
  </si>
  <si>
    <t>analysis and feasibility</t>
  </si>
  <si>
    <t>Remove riprap and add wood to restore floodplain and channel habitats in lower river below Center Road</t>
  </si>
  <si>
    <t>construct 2 LIP projects Union; lower tahuya reach assessment and design for LWD</t>
  </si>
  <si>
    <t>construct Tahuya LWD</t>
  </si>
  <si>
    <t>continue plan development</t>
  </si>
  <si>
    <t>16-02-002</t>
  </si>
  <si>
    <t>Preliminary Design and funding strategy</t>
  </si>
  <si>
    <t>Final Design, permitting</t>
  </si>
  <si>
    <t>15-01-000</t>
  </si>
  <si>
    <t>SRFB, PSAR</t>
  </si>
  <si>
    <t>PSP, RCO, Jefferson County, SRFB</t>
  </si>
  <si>
    <t>final design and permitting</t>
  </si>
  <si>
    <t>cost included above</t>
  </si>
  <si>
    <t>Deconstruct RB levee above SR101, cont. reach assessment, Planting 0.5 acre</t>
  </si>
  <si>
    <t>Reach Assess, construction (remove 500ft RB levee below 101, installed 5 ELJs)</t>
  </si>
  <si>
    <t>Begin to implement Dosie Acquisition Phase 2</t>
  </si>
  <si>
    <t>Begin to implement Mid-HC Dosie Acquisition 2007</t>
  </si>
  <si>
    <t>Permitting, Construction</t>
  </si>
  <si>
    <t>I,E,F,R</t>
  </si>
  <si>
    <t>E,P</t>
  </si>
  <si>
    <t>Headwater</t>
  </si>
  <si>
    <t>8.7 miles</t>
  </si>
  <si>
    <t>27.1 miles</t>
  </si>
  <si>
    <t>1,5,6</t>
  </si>
  <si>
    <t>Inventory</t>
  </si>
  <si>
    <t>Remove and Inventory</t>
  </si>
  <si>
    <t>E,R,L</t>
  </si>
  <si>
    <t>implement several smaller projects</t>
  </si>
  <si>
    <t>design, permitting, construction</t>
  </si>
  <si>
    <t>permitting, construction</t>
  </si>
  <si>
    <t>land transaction (not included in cost)</t>
  </si>
  <si>
    <t>Dewatto Estuary</t>
  </si>
  <si>
    <t>4,6,9.5 of 17</t>
  </si>
  <si>
    <t>6 of 17</t>
  </si>
  <si>
    <t>7.5,9.5 of 17</t>
  </si>
  <si>
    <t>10 of 17</t>
  </si>
  <si>
    <t>2,5.5 of 7</t>
  </si>
  <si>
    <t>2 of 7</t>
  </si>
  <si>
    <t>3 of 7</t>
  </si>
  <si>
    <t>1.5 of 7</t>
  </si>
  <si>
    <t>4.5 of 7</t>
  </si>
  <si>
    <t>7 of 7</t>
  </si>
  <si>
    <t>4.5 of 6.5</t>
  </si>
  <si>
    <t>6.5 of 6.5</t>
  </si>
  <si>
    <t>1 of 17</t>
  </si>
  <si>
    <t>1,3,5,6,7</t>
  </si>
  <si>
    <t>P</t>
  </si>
  <si>
    <t>Remove relict levees in sub-estuary and restore channel complexity; fill dredge hole; replant affected riparian areas</t>
  </si>
  <si>
    <t>Continue conservation efforts with the Hood Canal Alliance</t>
  </si>
  <si>
    <t>Increase hydrologic maturity within Skokomish basin</t>
  </si>
  <si>
    <t>Improve instream wood loading rates and riparian conditions in the Powerlines Reach</t>
  </si>
  <si>
    <t>GD, USFS, MCD</t>
  </si>
  <si>
    <t>GD, Joint Venture</t>
  </si>
  <si>
    <t>ELJs in North Fork</t>
  </si>
  <si>
    <t>SRFB, PSP, Corps, Skokomish</t>
  </si>
  <si>
    <t>Global agreement</t>
  </si>
  <si>
    <t>multiple miles</t>
  </si>
  <si>
    <t>design, permitting in mainstem, Vance</t>
  </si>
  <si>
    <t>FERC license issued?, recovery plan finalized, project planning</t>
  </si>
  <si>
    <t>USFS, SWAT</t>
  </si>
  <si>
    <t>Riparian plantings and noxious weed control</t>
  </si>
  <si>
    <t>Farm Plans, and BMPs</t>
  </si>
  <si>
    <t>landowner outreach, fencing, farm plans,</t>
  </si>
  <si>
    <t>NRCS, USDA, SRFB, PSP</t>
  </si>
  <si>
    <t>design, scoping, planintg</t>
  </si>
  <si>
    <t>scoping, planting, inventory and control</t>
  </si>
  <si>
    <t>Mainstem and Tributaries</t>
  </si>
  <si>
    <t>MCD and Mason County Noxious Weed Board to conduct outreach to private and public landowners to control knotweed and plant both agricultural openings and existing, alder-dominated riparian areas</t>
  </si>
  <si>
    <t>Lilliwaup Instream Restoration</t>
  </si>
  <si>
    <t>LLTK</t>
  </si>
  <si>
    <t>PA 01-01-002</t>
  </si>
  <si>
    <t>10-06-004</t>
  </si>
  <si>
    <t>10-06-011</t>
  </si>
  <si>
    <t>10-06-003</t>
  </si>
  <si>
    <t>10-06-002</t>
  </si>
  <si>
    <t>07-02-001</t>
  </si>
  <si>
    <t>3 YWP Project Name</t>
  </si>
  <si>
    <t>03-01-001</t>
  </si>
  <si>
    <t>03-01-016</t>
  </si>
  <si>
    <t>03-01-015</t>
  </si>
  <si>
    <t>Community Outreach, Planning and Transactions</t>
  </si>
  <si>
    <t>SRFB,PSP, USFWS,NFWF, USFS, TP</t>
  </si>
  <si>
    <t>TP</t>
  </si>
  <si>
    <t>feasibility</t>
  </si>
  <si>
    <t>final design, wood stockpiling, construction</t>
  </si>
  <si>
    <t>PSP, SRFB</t>
  </si>
  <si>
    <t>Project Development</t>
  </si>
  <si>
    <t>Implement selected alternative to remove abandoned railroad grade in southern estuary between Snow and Salmon Creeks</t>
  </si>
  <si>
    <t>NOSC, WDFW, JCD, JMRC</t>
  </si>
  <si>
    <t>Design and survey</t>
  </si>
  <si>
    <t>funding strategy</t>
  </si>
  <si>
    <t>final design and construction</t>
  </si>
  <si>
    <t>NOAA, PSP, NRCS</t>
  </si>
  <si>
    <t>further scoping and funding strategy</t>
  </si>
  <si>
    <t>HWS link</t>
  </si>
  <si>
    <t>01-03-006</t>
  </si>
  <si>
    <t>01-01-001</t>
  </si>
  <si>
    <t>01-04-001</t>
  </si>
  <si>
    <t>Snow Creek LWD Restoration Design</t>
  </si>
  <si>
    <t>01-01-002</t>
  </si>
  <si>
    <t>Decommission, convert to trail, or stabilize highest priority roads for aquatic risk</t>
  </si>
  <si>
    <t>01-06-001; 01-06-002; 01-06-003; 01-06-004; 01-06-005</t>
  </si>
  <si>
    <t>01-03-004</t>
  </si>
  <si>
    <t>PSAR, Jefferson County</t>
  </si>
  <si>
    <t>Fort Townsend State Park Shoreline Restoration</t>
  </si>
  <si>
    <t>Put on hold due to hydrology impacts on adjacent structures/bridge and landowner issues</t>
  </si>
  <si>
    <t>further scoping</t>
  </si>
  <si>
    <t>redesign and temporary passage construction</t>
  </si>
  <si>
    <t>West Uncas Road Culvert Replacement</t>
  </si>
  <si>
    <t>07-02-002</t>
  </si>
  <si>
    <t>07-02-003</t>
  </si>
  <si>
    <t>Kilisut Harbor/Oak Bay Reconnection</t>
  </si>
  <si>
    <t>funding strategy and 10% design</t>
  </si>
  <si>
    <t>35% Design</t>
  </si>
  <si>
    <t>see south bank levee above</t>
  </si>
  <si>
    <t xml:space="preserve"> 03-03-009, 011, 013, 014</t>
  </si>
  <si>
    <t>Design Phase 3</t>
  </si>
  <si>
    <t>construct phase 2</t>
  </si>
  <si>
    <t>12 acres</t>
  </si>
  <si>
    <t>Keys to the categories of projects laid out in spread sheet columns:</t>
  </si>
  <si>
    <t>Habitat Limiting Factors</t>
  </si>
  <si>
    <t>1 - Degraded floodplain and in-river channel structure</t>
  </si>
  <si>
    <t>2 - Degraded nearshore and estuarine conditions and loss of associated habitat</t>
  </si>
  <si>
    <t>3 - Riparian area degradation and loss of in-river large woody debris</t>
  </si>
  <si>
    <t>4 - Excessive sediments in spawning gravels</t>
  </si>
  <si>
    <t>5 - Degraded water quality and temperature</t>
  </si>
  <si>
    <t>6 - Impaired instream flows</t>
  </si>
  <si>
    <t>For Habitat Projects:</t>
  </si>
  <si>
    <t xml:space="preserve">Acquisition </t>
  </si>
  <si>
    <t>Begin to implement Mid-HC Dosie Acquisition 2009 and State Park Acquisition</t>
  </si>
  <si>
    <t>Feasibility/Design cont'd</t>
  </si>
  <si>
    <t>some work conducted as part of Upper Dose wood project</t>
  </si>
  <si>
    <t>Feasibility/Design and Landowner Discussions</t>
  </si>
  <si>
    <t>more outreach and land transactions</t>
  </si>
  <si>
    <t>some work conducted as part of other projects</t>
  </si>
  <si>
    <t>Decommission high priority roads for aquatic risk or convert them to trails</t>
  </si>
  <si>
    <t>101 estuary causeway removal study completed previously</t>
  </si>
  <si>
    <t>05-04-000</t>
  </si>
  <si>
    <t>preliminary design</t>
  </si>
  <si>
    <t>construction and planting</t>
  </si>
  <si>
    <t>2 acres</t>
  </si>
  <si>
    <t>05-03-001</t>
  </si>
  <si>
    <t>PSP, RCO, SRFB</t>
  </si>
  <si>
    <t>05-01-000</t>
  </si>
  <si>
    <t>Not in HWS</t>
  </si>
  <si>
    <t>Decommission high priority roads for aquatic risk or convert to trails</t>
  </si>
  <si>
    <t>08-06</t>
  </si>
  <si>
    <t>Remove fill and old access road in the eastern cell of the lower Skokomish Estuary</t>
  </si>
  <si>
    <t>ESRP, PSP, SRFB, NOAA</t>
  </si>
  <si>
    <t>Design, funding strategy</t>
  </si>
  <si>
    <t>settlement talks</t>
  </si>
  <si>
    <t>agreement</t>
  </si>
  <si>
    <t>FERC License and design</t>
  </si>
  <si>
    <t>Remediate fish barrier</t>
  </si>
  <si>
    <t>remove 2 barriers</t>
  </si>
  <si>
    <t>M - Marine shoreline projects (miles/acres) (pocket estuaries and shorelines outside of natal delta areas and tributaries to Puget Sound)</t>
  </si>
  <si>
    <t>F - Floodplain reconnection projects (miles/acres)</t>
  </si>
  <si>
    <t>Location w/in watershed</t>
  </si>
  <si>
    <t>Marine shorelines (pocket estuaries and shorelines outside of natal delta areas and tributaries to Puget Sound)</t>
  </si>
  <si>
    <t>Estuaries</t>
  </si>
  <si>
    <t>Tributaries (all tributaries to mainstem rivers)</t>
  </si>
  <si>
    <t xml:space="preserve">      7 - Barriers to fish passage</t>
  </si>
  <si>
    <t>Discussion</t>
  </si>
  <si>
    <t>feasiblity from PSNERP, 30% design, funding strategy</t>
  </si>
  <si>
    <t>PSP, USFS, SRFB, PSC</t>
  </si>
  <si>
    <t>finish design concepts, scope LWD sources; riparian assessment</t>
  </si>
  <si>
    <t>70% designs and NEPA permitting</t>
  </si>
  <si>
    <t>Place log jams and increase wood loading by helicopter and/or conventional means in strategic locations, including 6 mile bridge, FS boundary, above Camp Acacia, Case Creek, and road washout</t>
  </si>
  <si>
    <t>70% designs completed</t>
  </si>
  <si>
    <t>Community Outreach, Planning and Transactions, inc'g Jupiter Tracts</t>
  </si>
  <si>
    <t>Riparian Assessment and project dev't</t>
  </si>
  <si>
    <t>Riparian Planting and exotic control</t>
  </si>
  <si>
    <t>Planting and Exotic Control; sponsor dev't</t>
  </si>
  <si>
    <t>USFS/Upper Dosewallips wood-riparian restoration</t>
  </si>
  <si>
    <t>HWS link Cont.</t>
  </si>
  <si>
    <t>11-03-003</t>
  </si>
  <si>
    <t xml:space="preserve">Not in HWS  </t>
  </si>
  <si>
    <t>3.7 miles</t>
  </si>
  <si>
    <t>Skokomish Estuary Restoration Phase 4- Eastshore 6 acre fill removal</t>
  </si>
  <si>
    <t>Skokomish Estuary Restoration Phase 3- Skokomish Flats</t>
  </si>
  <si>
    <t xml:space="preserve">Not in HWS </t>
  </si>
  <si>
    <t>Skokomish Tribe, HCSEG</t>
  </si>
  <si>
    <t>construct phase 3, monitoring; further design?</t>
  </si>
  <si>
    <t>Implement selected alternative to restore floodplain and tidal prism below SR101, as scoped by the RR Grade Removal study and Delta Cone Removal and Estuary Design</t>
  </si>
  <si>
    <t>01-03-009</t>
  </si>
  <si>
    <t>Snow Creek Delta Cone and Estuary Restoration</t>
  </si>
  <si>
    <t>final design</t>
  </si>
  <si>
    <t>Implement selected alternative to enhance railroad grade in northwestern estuary, including riprap removal, cherry pond connection, contaminated sediments, forage fish, small stream culvert daylighting, and bridge removal</t>
  </si>
  <si>
    <t>Maynard Nearshore Restoration</t>
  </si>
  <si>
    <r>
      <t>Domain 1</t>
    </r>
    <r>
      <rPr>
        <sz val="10"/>
        <rFont val="Times New Roman"/>
        <family val="1"/>
      </rPr>
      <t xml:space="preserve"> represents natal freshwater and sub-estuarine habitats for 8 extant summer chum subpopulations, 2 extant chinook populations, and 1 extant bull trout subpopulation in the HCCC area.</t>
    </r>
  </si>
  <si>
    <t>Union Estuary Johnson Farm Restoration -Construction</t>
  </si>
  <si>
    <t>41 acres</t>
  </si>
  <si>
    <t>federal, SRFB, NRCS</t>
  </si>
  <si>
    <t>final design and funding strategy</t>
  </si>
  <si>
    <t>Dungeness River Large Wood Restoration</t>
  </si>
  <si>
    <t>Dungeness River Riparian Restoration</t>
  </si>
  <si>
    <t>Dungeness Drift Cell Conservation</t>
  </si>
  <si>
    <t>JSKT</t>
  </si>
  <si>
    <t>WDFW</t>
  </si>
  <si>
    <t>reach assessment, concept design</t>
  </si>
  <si>
    <t>monitoring, begin funding strategy for Phase 2 on TP land</t>
  </si>
  <si>
    <t>10-01-007</t>
  </si>
  <si>
    <t>10-04-001</t>
  </si>
  <si>
    <t>10-03-002</t>
  </si>
  <si>
    <t>Dungeness River Floodplain Restoration</t>
  </si>
  <si>
    <t>I, F</t>
  </si>
  <si>
    <t>14 miles</t>
  </si>
  <si>
    <t>118 acres</t>
  </si>
  <si>
    <t>10-03-003</t>
  </si>
  <si>
    <t>10-01-014</t>
  </si>
  <si>
    <t>add</t>
  </si>
  <si>
    <t>Little Quilcene Mclanahan Reach Feasibility and Design</t>
  </si>
  <si>
    <t>Lower Biq Quilcene River &amp; Estuary Master Plan</t>
  </si>
  <si>
    <t>03-01-004, 03-01-005, 03-01-006,  03-01-007,  03-01-009, 03-01-010</t>
  </si>
  <si>
    <t>03-01-008,</t>
  </si>
  <si>
    <t> Big Quilcene River Habitat Restoration Phase 3</t>
  </si>
  <si>
    <t>04-01-004</t>
  </si>
  <si>
    <t>(note: If the project’s scope includes just acquisition, with future restoration planned as part of a subsequent phase, list AR.  If the project’s scope includes both purchase and restoration, list both AR and R.)</t>
  </si>
  <si>
    <t>AP- Acquisition for protection</t>
  </si>
  <si>
    <t>AR-Acquisition for restoration</t>
  </si>
  <si>
    <t>R -Restoration</t>
  </si>
  <si>
    <t>Restoration Type &amp; Performance</t>
  </si>
  <si>
    <t>I - Instream habitat projects (stream miles treated)</t>
  </si>
  <si>
    <t>W - Wetland habitat projects (acres created/treated)</t>
  </si>
  <si>
    <t>E - Estuarine habitat projects (acres created and treated)</t>
  </si>
  <si>
    <t>L - Land acquisition projects (acres/ miles acquired for protection and/or restoration)</t>
  </si>
  <si>
    <t>R - Riparian habitat projects (stream miles/acres treated)</t>
  </si>
  <si>
    <t>U - Upland habitat projects (acres treated)</t>
  </si>
  <si>
    <t>P - Fish passage projects (barriers removed/stream miles opened/fish screens installed)</t>
  </si>
  <si>
    <t>USFWS, SRFB, ESRP, Trust Land Transfer</t>
  </si>
  <si>
    <t>M,L</t>
  </si>
  <si>
    <t>Protection of state timber and private lands within the 3,600 acre Dabob Bay Natural Area to protect ecosystem functions and processes, and diverse habitats in one of the highest quality and largest saltmarsh estuaries remaining in the Hood Canal and Straits of Juan de Fuca region. The project includes acquisition of 1,400 acres of private lands from willing landowners and use of Trust Land Transfer funds for State lands.</t>
  </si>
  <si>
    <t>06-02</t>
  </si>
  <si>
    <t>Tarboo/Dabob Bay Protection</t>
  </si>
  <si>
    <t>Tarboo/Dabob Bay Nearshore Restoration</t>
  </si>
  <si>
    <t>landowner outreach, early projects</t>
  </si>
  <si>
    <t>landowner outreach, design and permitting</t>
  </si>
  <si>
    <t>landowner outreach, construction, more design</t>
  </si>
  <si>
    <t>Dabob Bay Creosote Bulkhead Removal</t>
  </si>
  <si>
    <t>Next Phase of installing LWD in Little Anderson Cr.</t>
  </si>
  <si>
    <t>WDFW, GPC</t>
  </si>
  <si>
    <t>Finish reach assessment; planting and maintenance, Monitoring, $ strategy</t>
  </si>
  <si>
    <t>complete property transaction, install ELJs at estuary</t>
  </si>
  <si>
    <t>Begin Mid-HC Dosie Acq'n 2009 (2 JLT parcels)</t>
  </si>
  <si>
    <t>Begin Mid-HC Dosie Acquisition 2007 (Fire Station &amp; Ruiz)</t>
  </si>
  <si>
    <t>Complete previous projects</t>
  </si>
  <si>
    <t>Feasibility/Design, Landowner Outreach</t>
  </si>
  <si>
    <t>Finish designs and $ Strategy</t>
  </si>
  <si>
    <t>10% design PSNERP</t>
  </si>
  <si>
    <t>35% design PSNERP</t>
  </si>
  <si>
    <t>More Design</t>
  </si>
  <si>
    <t>costs included elsewhere</t>
  </si>
  <si>
    <t>land transaction</t>
  </si>
  <si>
    <t>E,R</t>
  </si>
  <si>
    <r>
      <t>Domain 2</t>
    </r>
    <r>
      <rPr>
        <sz val="10"/>
        <rFont val="Times New Roman"/>
        <family val="1"/>
      </rPr>
      <t xml:space="preserve"> represents natal freshwater and sub-estuarine habitats for 3 re-introduced extinct summer chum subpopulations and all significant nearshore habitats in the HCCC area.</t>
    </r>
  </si>
  <si>
    <r>
      <t>Domain 3</t>
    </r>
    <r>
      <rPr>
        <sz val="10"/>
        <rFont val="Times New Roman"/>
        <family val="1"/>
      </rPr>
      <t xml:space="preserve"> represents natal freshwater and sub-estuarine habitats for all remaining extinct summer chum and chinook subpopulations in the HCCC area.</t>
    </r>
  </si>
  <si>
    <r>
      <t xml:space="preserve">Lower Dosewallips </t>
    </r>
    <r>
      <rPr>
        <b/>
        <sz val="10"/>
        <rFont val="Times New Roman"/>
        <family val="1"/>
      </rPr>
      <t>floodplain/estuary restoration</t>
    </r>
    <r>
      <rPr>
        <sz val="10"/>
        <rFont val="Times New Roman"/>
        <family val="1"/>
      </rPr>
      <t xml:space="preserve"> and Dosewallips Estuary Phase 4</t>
    </r>
  </si>
  <si>
    <r>
      <t>USFS/</t>
    </r>
    <r>
      <rPr>
        <b/>
        <sz val="10"/>
        <rFont val="Times New Roman"/>
        <family val="1"/>
      </rPr>
      <t>Upper</t>
    </r>
    <r>
      <rPr>
        <sz val="10"/>
        <rFont val="Times New Roman"/>
        <family val="1"/>
      </rPr>
      <t xml:space="preserve"> Dosewallips </t>
    </r>
    <r>
      <rPr>
        <b/>
        <sz val="10"/>
        <rFont val="Times New Roman"/>
        <family val="1"/>
      </rPr>
      <t>wood-riparian restoration</t>
    </r>
  </si>
  <si>
    <r>
      <t xml:space="preserve">Powerlines </t>
    </r>
    <r>
      <rPr>
        <b/>
        <sz val="10"/>
        <rFont val="Times New Roman"/>
        <family val="1"/>
      </rPr>
      <t>Lower</t>
    </r>
    <r>
      <rPr>
        <sz val="10"/>
        <rFont val="Times New Roman"/>
        <family val="1"/>
      </rPr>
      <t xml:space="preserve"> Dosewallips </t>
    </r>
    <r>
      <rPr>
        <b/>
        <sz val="10"/>
        <rFont val="Times New Roman"/>
        <family val="1"/>
      </rPr>
      <t>wood-riparian restoration</t>
    </r>
  </si>
  <si>
    <r>
      <t xml:space="preserve">Powerlines, Lazy C, Southshore </t>
    </r>
    <r>
      <rPr>
        <b/>
        <sz val="10"/>
        <rFont val="Times New Roman"/>
        <family val="1"/>
      </rPr>
      <t>riparian-floodplain protection</t>
    </r>
    <r>
      <rPr>
        <sz val="10"/>
        <rFont val="Times New Roman"/>
        <family val="1"/>
      </rPr>
      <t xml:space="preserve"> </t>
    </r>
    <r>
      <rPr>
        <b/>
        <sz val="10"/>
        <rFont val="Times New Roman"/>
        <family val="1"/>
      </rPr>
      <t>Lower</t>
    </r>
    <r>
      <rPr>
        <sz val="10"/>
        <rFont val="Times New Roman"/>
        <family val="1"/>
      </rPr>
      <t xml:space="preserve"> Dosewallips</t>
    </r>
  </si>
  <si>
    <t>--</t>
  </si>
  <si>
    <t>USFS road decommission Hamma Hamma</t>
  </si>
  <si>
    <r>
      <t xml:space="preserve">USFS </t>
    </r>
    <r>
      <rPr>
        <b/>
        <sz val="10"/>
        <rFont val="Times New Roman"/>
        <family val="1"/>
      </rPr>
      <t>road decommission</t>
    </r>
    <r>
      <rPr>
        <sz val="10"/>
        <rFont val="Times New Roman"/>
        <family val="1"/>
      </rPr>
      <t xml:space="preserve"> Hamma Hamma</t>
    </r>
  </si>
  <si>
    <r>
      <t xml:space="preserve">USFS </t>
    </r>
    <r>
      <rPr>
        <b/>
        <sz val="10"/>
        <rFont val="Times New Roman"/>
        <family val="1"/>
      </rPr>
      <t>road decommission</t>
    </r>
    <r>
      <rPr>
        <sz val="10"/>
        <rFont val="Times New Roman"/>
        <family val="1"/>
      </rPr>
      <t xml:space="preserve"> Duckabush</t>
    </r>
  </si>
  <si>
    <r>
      <t xml:space="preserve">Middle Duckabush </t>
    </r>
    <r>
      <rPr>
        <b/>
        <sz val="10"/>
        <rFont val="Times New Roman"/>
        <family val="1"/>
      </rPr>
      <t>wood-riparian restoration</t>
    </r>
    <r>
      <rPr>
        <sz val="10"/>
        <rFont val="Times New Roman"/>
        <family val="1"/>
      </rPr>
      <t xml:space="preserve"> phase 1</t>
    </r>
  </si>
  <si>
    <r>
      <t xml:space="preserve">Lower Duckabush </t>
    </r>
    <r>
      <rPr>
        <b/>
        <sz val="10"/>
        <rFont val="Times New Roman"/>
        <family val="1"/>
      </rPr>
      <t>riparian-floodplain restoration</t>
    </r>
    <r>
      <rPr>
        <sz val="10"/>
        <rFont val="Times New Roman"/>
        <family val="1"/>
      </rPr>
      <t xml:space="preserve"> Phase 1</t>
    </r>
  </si>
  <si>
    <r>
      <t xml:space="preserve">SR101 </t>
    </r>
    <r>
      <rPr>
        <b/>
        <sz val="10"/>
        <rFont val="Times New Roman"/>
        <family val="1"/>
      </rPr>
      <t>Causeway Replacement</t>
    </r>
    <r>
      <rPr>
        <sz val="10"/>
        <rFont val="Times New Roman"/>
        <family val="1"/>
      </rPr>
      <t xml:space="preserve"> Duckabush</t>
    </r>
  </si>
  <si>
    <r>
      <t xml:space="preserve">Pierce Creek </t>
    </r>
    <r>
      <rPr>
        <b/>
        <sz val="10"/>
        <rFont val="Times New Roman"/>
        <family val="1"/>
      </rPr>
      <t>culvert</t>
    </r>
    <r>
      <rPr>
        <sz val="10"/>
        <rFont val="Times New Roman"/>
        <family val="1"/>
      </rPr>
      <t xml:space="preserve"> at Shorewood RD</t>
    </r>
  </si>
  <si>
    <r>
      <t xml:space="preserve">Duckabush Fire Station </t>
    </r>
    <r>
      <rPr>
        <b/>
        <sz val="10"/>
        <rFont val="Times New Roman"/>
        <family val="1"/>
      </rPr>
      <t>Fill Removal</t>
    </r>
  </si>
  <si>
    <r>
      <t xml:space="preserve">USFS Road </t>
    </r>
    <r>
      <rPr>
        <b/>
        <sz val="10"/>
        <rFont val="Times New Roman"/>
        <family val="1"/>
      </rPr>
      <t>Drainage and Stabilization</t>
    </r>
  </si>
  <si>
    <t>Lower Dosewallips Powerline Reach LWD Design &amp; Implementation</t>
  </si>
  <si>
    <t>Duckabush Fire Station Pierce slough Fill Removal</t>
  </si>
  <si>
    <t>05-01-001</t>
  </si>
  <si>
    <t>Duckabush ELJ Design, Mid Duckabush ELJ Construction</t>
  </si>
  <si>
    <t>Duckabush SR101 Causeway Replacement and Estuary Restoration</t>
  </si>
  <si>
    <t>05-03-002</t>
  </si>
  <si>
    <t>05-06-000</t>
  </si>
  <si>
    <t>05-06-001</t>
  </si>
  <si>
    <t>Powerlines, Lazy C,Dosewallips Floodplain Acquisition II</t>
  </si>
  <si>
    <t>15-01-005</t>
  </si>
  <si>
    <t>13-03-000</t>
  </si>
  <si>
    <t xml:space="preserve">18-03, </t>
  </si>
  <si>
    <t xml:space="preserve">Survey, inventory, and control exotic, invasive vegetation species along high priority freshwater reaches; prepare sites, plant, and maintain sites following recommendations from riparian assessment. </t>
  </si>
  <si>
    <t>Summer  Chum and Chinook Riparian Conservation/Acquisition</t>
  </si>
  <si>
    <t>Level Two Conservation for all Chum &amp; Chinook watersheds</t>
  </si>
  <si>
    <t>Level Two Riparian for all Chum &amp; Chinook watersheds</t>
  </si>
  <si>
    <t>Dosewallips Floodplain and Estuary Restoration 2011 Phase 4</t>
  </si>
  <si>
    <t>04-03-007</t>
  </si>
  <si>
    <t>Discovery Bay (snow/salmon) Railroad Grade Removal</t>
  </si>
  <si>
    <t xml:space="preserve">Tarboo/Dabob Bay Protection  </t>
  </si>
  <si>
    <t>Upper South Fork and Tributary Floodplain-Channel-Riparian Restoration Assessment and Design</t>
  </si>
  <si>
    <t>SRFB, PSP, stewardship receipts</t>
  </si>
  <si>
    <t>LWD assessment and conceptual</t>
  </si>
  <si>
    <t>Design and permitting</t>
  </si>
  <si>
    <t>10 miles</t>
  </si>
  <si>
    <t>implementation for South Fork</t>
  </si>
  <si>
    <t>timber sale</t>
  </si>
  <si>
    <t>800 acres</t>
  </si>
  <si>
    <t>Mid-Hood Canal (Dosewallips, Duckabush, Hamma Hamma)</t>
  </si>
  <si>
    <t>Recovery plan diagnoses the upper South Fork watershed as producing sediments and channel instability beyond reference levels from both faulty roads/logging as well as instream channel incision/terrace erosion.  This assessment would determine the extent of degradation and lay out a road map for restoration for coming years.</t>
  </si>
  <si>
    <t>MCD, MNWCB, multiple</t>
  </si>
  <si>
    <t>WFC, PGST, DFW, others?</t>
  </si>
  <si>
    <t>All</t>
  </si>
  <si>
    <t>1,2,3,4,5,6,7</t>
  </si>
  <si>
    <t>Implement phase 3</t>
  </si>
  <si>
    <t>Skokomish Hatchery Facilities, per Cushman License</t>
  </si>
  <si>
    <t>Skokomish, TP</t>
  </si>
  <si>
    <t>Hatchery construction</t>
  </si>
  <si>
    <t>Hatchery construction/operation</t>
  </si>
  <si>
    <t>Operations</t>
  </si>
  <si>
    <t>Lakes Cushman and Kokanee passage down/upstream</t>
  </si>
  <si>
    <t xml:space="preserve">Beards Cove Union River Estuary </t>
  </si>
  <si>
    <t>19 acres</t>
  </si>
  <si>
    <t>Design and restore the union river estuary on the 'Beards Cove' parcels</t>
  </si>
  <si>
    <t>Gray’s Marsh Restoration and Feasibility Design Phase 1</t>
  </si>
  <si>
    <t>AR,E</t>
  </si>
  <si>
    <t>Estuary West</t>
  </si>
  <si>
    <t>15 ac 3400' RR grade removal</t>
  </si>
  <si>
    <t>JCMRC,SRFB</t>
  </si>
  <si>
    <t>13 of 17</t>
  </si>
  <si>
    <t>Remove barge from mouth of Walker Creek inDosewallips estuary and restore tidal inundation and distributary</t>
  </si>
  <si>
    <t>Jefferson County, SRFB, PSAR, WWRP, Parks</t>
  </si>
  <si>
    <t>AP, R</t>
  </si>
  <si>
    <t>RB armor and fill removal below 101; 2000ft</t>
  </si>
  <si>
    <t>2000ft</t>
  </si>
  <si>
    <t>Final Design</t>
  </si>
  <si>
    <t>200 acres potential</t>
  </si>
  <si>
    <t>Continue PSNERP feasibility studies to address benefits for retrofit, alternatives, and costs along the Duckabush causeway</t>
  </si>
  <si>
    <t>Feasiblity and Design; community outreach</t>
  </si>
  <si>
    <t>TNC, LNFF, ESRP, FHA, WSDOT, SRFB</t>
  </si>
  <si>
    <t>Army Corps, WDFW, USFWS, TNC</t>
  </si>
  <si>
    <t>Improve tidal inundation and fish passage under Shorewood Road, improve upstream habitat and reduce flooding</t>
  </si>
  <si>
    <t xml:space="preserve">2 culverts; 1000ft </t>
  </si>
  <si>
    <t>purchase, design, permit</t>
  </si>
  <si>
    <t>Not modeled</t>
  </si>
  <si>
    <t>2+</t>
  </si>
  <si>
    <t>design and funding; invasive control</t>
  </si>
  <si>
    <t>construction; invasive control</t>
  </si>
  <si>
    <t>invasive control</t>
  </si>
  <si>
    <t>USFWS, NOAA, ESRP, SRFB, NFWF</t>
  </si>
  <si>
    <t xml:space="preserve">Remove rock and creosote bulkheads, plant, and control invasive species in shoreline riparian forests at priority restoration sites within Tarboo-Dabob Bay. </t>
  </si>
  <si>
    <t>300ft; 3000acres</t>
  </si>
  <si>
    <t>Big Quilcene Estuary South Bank Levee and Delta Cone Removal</t>
  </si>
  <si>
    <t>2000 feet, 50+acres</t>
  </si>
  <si>
    <t>add delta cone link</t>
  </si>
  <si>
    <t>HCSEG, TNC, WDFW</t>
  </si>
  <si>
    <t>Stabilize high priority roads for aquatic risk; ongoing USFS maintenance across mid-HC rivers and beyond</t>
  </si>
  <si>
    <t>Funding, permit and Construction</t>
  </si>
  <si>
    <t>Place log jams and increase wood loading by helicopter and conventional means in strategic locations on Forest Service</t>
  </si>
  <si>
    <t xml:space="preserve">Remove landfill and replant streamside and upper estuary once property has been acquired </t>
  </si>
  <si>
    <t>04-03-006</t>
  </si>
  <si>
    <t>Mid-Hood Canal Conservation Hatchery Plan</t>
  </si>
  <si>
    <t>Implement SOW</t>
  </si>
  <si>
    <t>monitoring and adaptive management</t>
  </si>
  <si>
    <t>200+ acres, ~40 culverts</t>
  </si>
  <si>
    <t>Frigid Creek Culvert Replacement</t>
  </si>
  <si>
    <t>2 fish passage projects at upper extent of Frigid Creek for steelhead (?), coho (?) and cutthroat</t>
  </si>
  <si>
    <t>land transactions</t>
  </si>
  <si>
    <t>M, E</t>
  </si>
  <si>
    <t>Implement Master Plan by replacing Linger Longer road and bridge with new thoroughfare on elevated bridge.  Reconstruct river channel as designed and supported by community and shellfish industry</t>
  </si>
  <si>
    <t>Implement Master Plan by removing south bank levee and delta cone upland materials, as designed and supported by community and shellfish industry</t>
  </si>
  <si>
    <t>Big Quilcene Linger Longer Reach Restoration</t>
  </si>
  <si>
    <t>design and permit and fund</t>
  </si>
  <si>
    <t>Place woody debris to improve channel and floodplain complexity and instream functions through summer chum range</t>
  </si>
  <si>
    <t>SRFB, Skokomish Tribe, PSAR</t>
  </si>
  <si>
    <t>Complete feasibility and design for instream and floodplain restoration in lower river below Center Road</t>
  </si>
  <si>
    <t>PSAR, SRFB, NFWF, USFWS</t>
  </si>
  <si>
    <t>design and community outreach</t>
  </si>
  <si>
    <t>5000ft</t>
  </si>
  <si>
    <t>Lower Union River Instream Enhancement</t>
  </si>
  <si>
    <t>Add wood in summer chum range to restore instream and floodplain conditions</t>
  </si>
  <si>
    <t>Assess opportunities for improving instream and floodplain conditions</t>
  </si>
  <si>
    <t>final design, permitting and construction of Phase 1</t>
  </si>
  <si>
    <t>Permitting and funding</t>
  </si>
  <si>
    <t>Lower Mendy Creek improvements</t>
  </si>
  <si>
    <t>1, 4</t>
  </si>
  <si>
    <t>2, 7</t>
  </si>
  <si>
    <t>1,3,4, 5</t>
  </si>
  <si>
    <t>Create upstream (trap) and downstream (floating surface collector) passage past Cushman Project, including fish handling/sorting facility</t>
  </si>
  <si>
    <t>Skokomish Tribe, Fish Committee</t>
  </si>
  <si>
    <t>License agreement requires Fish and Habitat Committee develop Restoration plan after a couple of years of assessment</t>
  </si>
  <si>
    <t>E,I,W</t>
  </si>
  <si>
    <t>R, W</t>
  </si>
  <si>
    <t>MCD, Skokomish Tribe</t>
  </si>
  <si>
    <t>SRFB, PSP</t>
  </si>
  <si>
    <t>1000 feet</t>
  </si>
  <si>
    <t>Remove rock and/or car body riprap</t>
  </si>
  <si>
    <t xml:space="preserve">Scope </t>
  </si>
  <si>
    <t>Outyear planning for Brinnon levee and improve Sylopash Slough</t>
  </si>
  <si>
    <t>ELJ design begins?; Riparian Planting and exotic control</t>
  </si>
  <si>
    <t>SRFB, PSAR, ILF?</t>
  </si>
  <si>
    <t>consider new approach to fire station</t>
  </si>
  <si>
    <t>Construct ELJS in phase 2</t>
  </si>
  <si>
    <t>WDFW, HCSEG, UW effort to restore well road removal, instream wood structures, wetlands and side channel habitat in lower watershed on UW property; treatment associated with IMW program</t>
  </si>
  <si>
    <t>NOAA</t>
  </si>
  <si>
    <t>SRFB, PSAR, USFWS, NOAA</t>
  </si>
  <si>
    <t>Upgrade fish weir to require less instream sediment management and improve habitat conditions</t>
  </si>
  <si>
    <t>SRFB, USFWS, NOAA</t>
  </si>
  <si>
    <t>Tahuya Priority Lands Conservation</t>
  </si>
  <si>
    <t>3500 acres</t>
  </si>
  <si>
    <t>IMW Little Anderson LWD Phase 3</t>
  </si>
  <si>
    <t>200 acres; 2 miles</t>
  </si>
  <si>
    <t>Restore woody debris loading in middle reaches above UW property and below Lake Symington through helicopter installations; treatment associated with IMW program</t>
  </si>
  <si>
    <t>IMW Middle Big Beef Restoration, Phase 2</t>
  </si>
  <si>
    <t>0.5miles</t>
  </si>
  <si>
    <t>Work with landowners to implement restoration projects to remove fill and aggraded sediments in lower floodplain, enhance woody debris, and replant riparian areas</t>
  </si>
  <si>
    <t>1,2,3, or 4</t>
  </si>
  <si>
    <t>SRFB, Noxious weed boards, partner in-kind, DNR</t>
  </si>
  <si>
    <t>HCSEG, NWSF</t>
  </si>
  <si>
    <t>Working with volunteer landowners, develop high priority land acquisitions that either protect high quality habitats at risk of conversion or impacted habitats which require restoration that is incompatible with current land uses or landowner desires.</t>
  </si>
  <si>
    <t>Inventory and remove</t>
  </si>
  <si>
    <t>SRFB, PSAR, NOAA, WDFW</t>
  </si>
  <si>
    <t>SRFB, PSAR, WWRP, Coastal Wetlands</t>
  </si>
  <si>
    <t>Continue Linger Longer Reach Restoration with the end goal of restoring floodplain processes below Rogers Street and reconnecting freshwater and tidal link.  TNC to lead outreach and HCSEG to lead design; work with shellfish industry.  This project will include widening the floodplain, creating increased channel habitat, widening the existing bridge, and removing last estuary dike on north bank and delta cone.  PSNERP funded 10% design and Navy funded limited additional investigation.</t>
  </si>
  <si>
    <t>community outreach and conceptual design</t>
  </si>
  <si>
    <t>Mainstem and Estuary</t>
  </si>
  <si>
    <t>4000ft; 250 acres</t>
  </si>
  <si>
    <t>PSAR, SRFB, ESRP, NFWF</t>
  </si>
  <si>
    <t>Could look at adding chum capture facilities (start with Crawford assessment)?</t>
  </si>
  <si>
    <t>final design and permiting</t>
  </si>
  <si>
    <t>PSNERP, LNFF</t>
  </si>
  <si>
    <t>WDFW, NOSC, JCD, TNC, PSNERP</t>
  </si>
  <si>
    <t>PSNERP, DOT</t>
  </si>
  <si>
    <t>SR101 Bridge/Causeway Replacement Feasibility</t>
  </si>
  <si>
    <t>I,W,E,F</t>
  </si>
  <si>
    <t>1miles</t>
  </si>
  <si>
    <t>Assess benefits and feasiblity of widening the bridge and shortening causeway of State Route 101 crossing in Lower Discovery Bay to allow reconnection of Snow and Salmon and improve tidal hydrology</t>
  </si>
  <si>
    <t>0.25 miles</t>
  </si>
  <si>
    <t>1,3,4,7</t>
  </si>
  <si>
    <t>landowner contacts and survey</t>
  </si>
  <si>
    <t>4,5,6</t>
  </si>
  <si>
    <t>Snow/Salmon Creek Sediment Investigation</t>
  </si>
  <si>
    <t>NOSC, JCD, USFS</t>
  </si>
  <si>
    <t>Limiting habitat factors assessments have identified sediment as a major factor for salmonid decline.  This project would work with major headwater owners of public and private forestlands and road networks to ID most likely sources and address them</t>
  </si>
  <si>
    <t>WSDOT, ESRP, USACE, PSAR</t>
  </si>
  <si>
    <t>M,P</t>
  </si>
  <si>
    <t>100 acres</t>
  </si>
  <si>
    <t>300 feet, 1 acre</t>
  </si>
  <si>
    <t>Mid-Salmon Creek Floodplain Restoration</t>
  </si>
  <si>
    <t>PSAR, SRFB, NOAA, USFWS</t>
  </si>
  <si>
    <t>continue scoping discussions and outreach</t>
  </si>
  <si>
    <t>land transactions and preliminary design</t>
  </si>
  <si>
    <t>Tahuya River LWD Placement, Phase 3</t>
  </si>
  <si>
    <t>SRFB, PSAR, NFWF, USFWS</t>
  </si>
  <si>
    <t>funding strategy and design</t>
  </si>
  <si>
    <t>1,2,7</t>
  </si>
  <si>
    <t>Tahuya River Northshore Road Bridge Replacement</t>
  </si>
  <si>
    <t>PSNERP</t>
  </si>
  <si>
    <t>Continue PSNERP feasibility studies to address benefits for retrofit, alternatives, and costs along the Tahuya causeway</t>
  </si>
  <si>
    <t>IMW Lower Big Beef Restoration</t>
  </si>
  <si>
    <t>IMW Fish Weir Modification</t>
  </si>
  <si>
    <t>5 acres</t>
  </si>
  <si>
    <t>I, E</t>
  </si>
  <si>
    <t>PSAR</t>
  </si>
  <si>
    <t>Dungeness River Riparian Habitat Protection</t>
  </si>
  <si>
    <t>E,M,R,W</t>
  </si>
  <si>
    <t>E,M,R</t>
  </si>
  <si>
    <t>M,E</t>
  </si>
  <si>
    <t>I,R</t>
  </si>
  <si>
    <t>R,E</t>
  </si>
  <si>
    <t>5000 ft</t>
  </si>
  <si>
    <t>75 acres</t>
  </si>
  <si>
    <t>269 acres</t>
  </si>
  <si>
    <t>5200 acres</t>
  </si>
  <si>
    <t>5 cf/s</t>
  </si>
  <si>
    <t>50 ELJs</t>
  </si>
  <si>
    <t>Feasibility Pending</t>
  </si>
  <si>
    <t>Feasibility Completed</t>
  </si>
  <si>
    <t>Design Completed</t>
  </si>
  <si>
    <t>Conceptual</t>
  </si>
  <si>
    <t>Feasibility Completed, Design Completed</t>
  </si>
  <si>
    <t>NOSC</t>
  </si>
  <si>
    <t>SRFB, PSAR, Donations, BIA</t>
  </si>
  <si>
    <t>SRFB, EPA, PSAR</t>
  </si>
  <si>
    <t>SRFB</t>
  </si>
  <si>
    <t>SRFB, PSAR, WCC</t>
  </si>
  <si>
    <t>SRFB, PSAR, Corps</t>
  </si>
  <si>
    <t>PSAR, Donations</t>
  </si>
  <si>
    <t>SRFB, ESRP</t>
  </si>
  <si>
    <t>2,5,7</t>
  </si>
  <si>
    <t xml:space="preserve">Build approximately 50 engineered and design/build logjams (ELJ's and DBLJ's) in the Dungeness River from river mile (RM) 2.7 to 18.8 and in the Gray Wolf River from RM 0.0 to 2.0.  </t>
  </si>
  <si>
    <t xml:space="preserve">The project will protect many previously identified Dungeness River riparian properties downstream of DNR ownership (approximately river mile 12.0) through the purchase of property and conservation easements.  </t>
  </si>
  <si>
    <t xml:space="preserve">Riparian restoration involves three interrelated actions:  to eliminate or control noxious weeds, plant unproductive or non-forested sites with appropriate shrubs and trees, and maintain the site until the desired forest community is established (5 years or more).
</t>
  </si>
  <si>
    <t>community outreach, appraisals, transactions</t>
  </si>
  <si>
    <t>1, 2 or 3</t>
  </si>
  <si>
    <t>1,2,3 or 4</t>
  </si>
  <si>
    <t>Assess genetic heritage of Chinook within the Dosewallips, investigate potential chinook stocks given context, develop recommendations for stock reintroduction; incorporate into RITT Common Framework</t>
  </si>
  <si>
    <t>LLTK, Tribes, DFW, HCCC</t>
  </si>
  <si>
    <t>adult &amp; juvenile passage construction</t>
  </si>
  <si>
    <t>Capital facilities necessary for chinook supplementation, via Cushman FERC license and settlement agreement</t>
  </si>
  <si>
    <t xml:space="preserve">This project will provide long-term protection for Dungeness Spit and Dungeness Bay through the purchase of conservation easements and properties, and the relocation or decommission of structures and infrastructure along the entire Dungeness drift cell.  </t>
  </si>
  <si>
    <t xml:space="preserve">Permanent protection will be provided for Gibson, South, Travis and Paradise Cove Spits, all clustered near the entrances to WA Harbor and Sequim Bay, along with the 5.2 miles of coastal feeder bluffs that support the spits.  </t>
  </si>
  <si>
    <t>This habitat protection project will purchase conservation easements to permanently protect a 150 to 450-foot wide riparian buffer (approximately 75 acres) surrounding Washington Harbor. The bed of Washington Harbor is state-owned.</t>
  </si>
  <si>
    <t xml:space="preserve"> This project aims to improve access to valuable estuarine and off-channel habitat by enhancing and stabilizing the connection between Meadowbrook Creek and the mainstem of the Dungeness River.</t>
  </si>
  <si>
    <t>Graysmarsh is an approximately 140-acre freshwater/brackish water marsh located at the mouth of Gierin Creek (WRIA 18.), which enters the Strait of Juan de Fuca immediately east of Dungeness Bay.  The landowners are interested in learning what the available restoration alternatives are.</t>
  </si>
  <si>
    <t>40 acres</t>
  </si>
  <si>
    <t>140 acres</t>
  </si>
  <si>
    <t>Car Body Armor Removal</t>
  </si>
  <si>
    <t>1,2,3,4,5</t>
  </si>
  <si>
    <t>North and South Fork Confluence Floodplain Restoration</t>
  </si>
  <si>
    <t>landowner outreach and transactions</t>
  </si>
  <si>
    <t>final designs and funding strategy</t>
  </si>
  <si>
    <t>AR, I, R, F</t>
  </si>
  <si>
    <t>Investigate feasibility of restoring the middle reach of salmon creek (adjacent to Unca's RD) back to original location, while improving fish passage barrier, instream and riparian conditions</t>
  </si>
  <si>
    <t>Three Crabs Nearshore and Estuarine Restoration</t>
  </si>
  <si>
    <t>Meadowbrook Creek and Dungeness River Reconnection</t>
  </si>
  <si>
    <t>Washington Harbor Habitat Protection Project</t>
  </si>
  <si>
    <t xml:space="preserve">North Sequim Bay Drift Cell Conservation </t>
  </si>
  <si>
    <t>Dungeness River Instream Flow Restoration - Storage</t>
  </si>
  <si>
    <t>Dungeness River Instream Flow Restoration – Irrigation Efficiencies</t>
  </si>
  <si>
    <t>Costs are from Recovery Plan estimates and comparables methods and are for plannng purposes only</t>
  </si>
  <si>
    <t>planning</t>
  </si>
  <si>
    <t xml:space="preserve">2 or 4 </t>
  </si>
  <si>
    <t>Removal of infrastructure,armor,fill, roadway from nearshore and estuary  to allow restore of estuarine processes. restore  ~5 acres of historic estuarine wetlands, reconnection of floodplain wetlands to improve habitat connectivity between 40 Acres of wetlands</t>
  </si>
  <si>
    <t xml:space="preserve">Assess design options and costs for replacing culvert with bridge to ease passage and restore habitat forming processes, including road vacation; temporarily provide for passage with sand bag weirs.  </t>
  </si>
  <si>
    <t>Implement selected alternative from above to address West Unca's RD culvert passage problem</t>
  </si>
  <si>
    <t>Construct - Breach levees strategically and enhance tidal channels and flats to restore tidal inundation to 40 acres of historic salt marsh; bridge breaches with boardwalks; revegetate backshore; enhance adjacent channels.  Mid to upper Mendy Creek is Domain 4.</t>
  </si>
  <si>
    <t xml:space="preserve">This suite of projects includes multiple interrelated strategies that restore stream flows in the Dungeness River. One strategy is irrigation water conservation  -  primarily, irrigation ditch piping. </t>
  </si>
  <si>
    <t>This suite of projects includes interrelated water storage strategies that contribute to Dungeness River late season stream flow restoration. These strategies include water storage in small off-channel reservoirs and shallow aquifer recharge (SAR).</t>
  </si>
  <si>
    <t xml:space="preserve">
This project is floodplain restoration through the setback or reconfiguration of dikes or armored banks, from the mouth to Canyon Creek (RM 0 to 10.7).  </t>
  </si>
  <si>
    <t>Washington Harbor Habitat Restoration</t>
  </si>
  <si>
    <t>ESRP, SRFB, PSAR</t>
  </si>
  <si>
    <t>Complete Construction</t>
  </si>
  <si>
    <t>Complete funded construction project to replace sewer line and bridge with new facilities to provide for fish passage and habitat forming processes.</t>
  </si>
  <si>
    <t>37 acres</t>
  </si>
  <si>
    <t>Tarboo Fish Passage</t>
  </si>
  <si>
    <t>NWI</t>
  </si>
  <si>
    <t>NOAA, USFWS, NFWF</t>
  </si>
  <si>
    <t>Replace undersized culverts on East Fork Tarboo Creek and retrofit mainstem culverts funded in previous SRFB rounds to ensure function and fish passage.</t>
  </si>
  <si>
    <t>Lower berm in Phase 1 down further in limited area, remove bridge landing, topography modification, restore hydrology across Skok Flats RD and on TP access RD; 2014 to include barrier island access breaches etc</t>
  </si>
  <si>
    <t>MCD, Skokomish Tribe, multiple</t>
  </si>
  <si>
    <t>12-01-004</t>
  </si>
  <si>
    <t>08-05-000</t>
  </si>
  <si>
    <t>10-01-015</t>
  </si>
  <si>
    <t>10-01-020</t>
  </si>
  <si>
    <t>10-01-021</t>
  </si>
  <si>
    <t>Maintain roads to reduce aquatic risk through annual maintenance program</t>
  </si>
  <si>
    <t>06-04</t>
  </si>
  <si>
    <t>11-03-005</t>
  </si>
  <si>
    <t>16-01-003</t>
  </si>
  <si>
    <t>18-05</t>
  </si>
  <si>
    <t>01-03-010</t>
  </si>
  <si>
    <t>Not in HWS yet</t>
  </si>
  <si>
    <t>Reach assessment and planning</t>
  </si>
  <si>
    <t>TP, Skokomish</t>
  </si>
  <si>
    <t>Implement designs developed with Bureau of Reclamation</t>
  </si>
  <si>
    <t>Vance Creek LWD and Armor Removal</t>
  </si>
  <si>
    <t>funding</t>
  </si>
  <si>
    <t>design and construct</t>
  </si>
  <si>
    <t>design and planning</t>
  </si>
  <si>
    <t>Phase 2 in Tacoma Power section of Holman Flats; construct engineered log jams</t>
  </si>
  <si>
    <t>Holman Flats Floodplain Restoration Phase 2</t>
  </si>
  <si>
    <t>USFS Road Decommission - South Fork 18.4 miles</t>
  </si>
  <si>
    <t>18.4 miles</t>
  </si>
  <si>
    <t>Decommission last remaining priority roads on the Forest in this basin</t>
  </si>
  <si>
    <t>maintenance</t>
  </si>
  <si>
    <t>This project will restore over 150 acres of mainstem floodplain between the historic and present confluences of the North and South Fork Skokomish by removing at least 3500ft of river dike, placing ~50 engineered log jams, and replanting</t>
  </si>
  <si>
    <t>150 acres</t>
  </si>
  <si>
    <t>Skokomish-Lilliwaup</t>
  </si>
  <si>
    <t>Relevant Strategy</t>
  </si>
  <si>
    <t>Tahuya Watershed Stream Barrier Inventory</t>
  </si>
  <si>
    <t>DNR/MCD</t>
  </si>
  <si>
    <t>Lower Big Quilcene River Riparian Protection</t>
  </si>
  <si>
    <t>JLT</t>
  </si>
  <si>
    <t>Hood Canal Nearshore Prioritization Tool</t>
  </si>
  <si>
    <t>Skokomish River GI 2014</t>
  </si>
  <si>
    <t>MCD, Mason Co</t>
  </si>
  <si>
    <t>Mainstem Skokomish LWD Design</t>
  </si>
  <si>
    <t>MCD, Skokomish</t>
  </si>
  <si>
    <t>South Fork Skok LWD Enhancement Phase 3</t>
  </si>
  <si>
    <t>S. Fork Skokomish Canyon Fish Passage Assessment</t>
  </si>
  <si>
    <t>Skokomish River Natural Process Rehabilitation</t>
  </si>
  <si>
    <t>df</t>
  </si>
  <si>
    <t>From Skokomish M&amp;AM Results Chain: "Restore degraded estuarine and nearshore conditions"; substrategies: "Remove levees and landfill" and "Fill borrow ditches"</t>
  </si>
  <si>
    <t>From Skokomish M&amp;AM Results Chain "Restore lower floodplain conditions"; substrategy " Remove impediments to meander, avulsion, and channel connectivity"</t>
  </si>
  <si>
    <t>From Skokomish M&amp;AM Results Chain "Restore upper watershed conditions in South Fork and major tributaries"; substrategy "Increase woody debris and log jam density"</t>
  </si>
  <si>
    <t>From Skokomish M&amp;AM Results Chain "Restore upper watershed conditions in South Fork and major tributaries"; substrategy "Improve adult passage at the gorge cascades"</t>
  </si>
  <si>
    <t>From Skokomish M&amp;AM Results Chain "Restore lower floodplain conditions"; substrategy "Construct ELJs and install log jams to restore channel complexity and sediment processes"</t>
  </si>
  <si>
    <t>From Skokomish M&amp;AM Results Chains "Restore lower floodplain conditions"; "Restore upper watershed conditions in SF and major tributaries"; and "Restore estuarine and nearshore conditions"</t>
  </si>
  <si>
    <t xml:space="preserve">SRFB, PSAR, </t>
  </si>
  <si>
    <t>Lower Skabob Creek Complexity</t>
  </si>
  <si>
    <t>PSP-PSAR</t>
  </si>
  <si>
    <t>SRFB, in-kind, PSAR</t>
  </si>
  <si>
    <t>Snow Creek Watershed Acquisition and Restoration</t>
  </si>
  <si>
    <t>Acquisition</t>
  </si>
  <si>
    <t>restoration</t>
  </si>
  <si>
    <t>planting</t>
  </si>
  <si>
    <t>PSP, SRFB, NFWF, PSAR-PIDA</t>
  </si>
  <si>
    <t xml:space="preserve">preliminary and final designs; </t>
  </si>
  <si>
    <t>complete designs; preliminary engineering</t>
  </si>
  <si>
    <t>NOAA, American Rivers, PSP-PIDA, JC</t>
  </si>
  <si>
    <t>Restoration</t>
  </si>
  <si>
    <t>Acquisition and restoration</t>
  </si>
  <si>
    <t>Planning</t>
  </si>
  <si>
    <t>SRFB, PSAR, in kind</t>
  </si>
  <si>
    <t>SRFB/PSAR</t>
  </si>
  <si>
    <t>Acquisition and Restoration</t>
  </si>
  <si>
    <t>04-01-001</t>
  </si>
  <si>
    <t>monitoring (phase 2)</t>
  </si>
  <si>
    <t xml:space="preserve"> 04-02-003, 04-02-005, 04-02-006, 04-02-007</t>
  </si>
  <si>
    <t>8.4 miles</t>
  </si>
  <si>
    <t>04-06-004</t>
  </si>
  <si>
    <t>1.5 acre</t>
  </si>
  <si>
    <t>Dosewallips Estuary Barge Removal &amp; Restoration, Shoreline Acquisitions</t>
  </si>
  <si>
    <t>planting, exotic and kupland control</t>
  </si>
  <si>
    <t>Skokomish Estuary Restoration Phase 3- Skokomish Flats, Phase 3C</t>
  </si>
  <si>
    <t>10-03-004</t>
  </si>
  <si>
    <t>10-01-017</t>
  </si>
  <si>
    <t>10-05-010</t>
  </si>
  <si>
    <t>200 acres</t>
  </si>
  <si>
    <t>Skokomish Confluence Levee Design and Acquisition</t>
  </si>
  <si>
    <t>10-01-031</t>
  </si>
  <si>
    <t>10-01-016</t>
  </si>
  <si>
    <t>Hood Canal Summer Chum Nearshore Habitat Use Assessment</t>
  </si>
  <si>
    <t>PA 01-03-004</t>
  </si>
  <si>
    <t>PA 01-03-005</t>
  </si>
  <si>
    <t>This project will address existing data sets and methodologies to develop a prioritized list of actions for nearshore habitat restoration and protection, for the Hood Canal and Eastern Strain of Juan de Fuca</t>
  </si>
  <si>
    <t xml:space="preserve"> Project will quantify nearshore habitat usage by ESA listed Hood Canal Summer Chum throughout the ESU in order to better prioritize nearshore habitat restoration and protection projects</t>
  </si>
  <si>
    <t>Lower Big Beef Creek Restoration- Construction</t>
  </si>
  <si>
    <t>11 acres; 1 mile</t>
  </si>
  <si>
    <t>15-01-006</t>
  </si>
  <si>
    <t>12-04-016</t>
  </si>
  <si>
    <t xml:space="preserve">Fish passage barrier inventory of the Mason County portion of the Tahuya Peninsula. </t>
  </si>
  <si>
    <t>Lower Union River Habitat Assessment and Feasibility</t>
  </si>
  <si>
    <t>11-01-001</t>
  </si>
  <si>
    <t>03-02-016</t>
  </si>
  <si>
    <t>protect a14-acre parcel that includes approximately 1/4 mile of riparian habitat along both sides of the river, and upland forest extending up 200 vertical feet on the south side of the river</t>
  </si>
  <si>
    <t>01-02-013</t>
  </si>
  <si>
    <t>East Jefferson Summer Chum Riparian Phase II</t>
  </si>
  <si>
    <t>fee-simple purchase and restoration of a 21.5-acre parcel that is bisected by ~1550' of Andrews Creek at its exit from Crocker Lake.</t>
  </si>
  <si>
    <t>01-05-017</t>
  </si>
  <si>
    <t>EastJefferson Summer Chum Riparian Phase II</t>
  </si>
  <si>
    <t>increase the acreage of riparian plantings to restore critical ESA-listed Hood Canal Summer Chum habitat.</t>
  </si>
  <si>
    <t>01-04-002</t>
  </si>
  <si>
    <t>West Uncas Road Culvert Design</t>
  </si>
  <si>
    <t>HC SC Recovery Plan, Ch 8, p136-Protection of Freshwater Reaches; p138-Loss of Riparian Forest</t>
  </si>
  <si>
    <t>Puget Sound Chinook Nearshore Chapter, p 150-151; HC Summer Chum Recovery Plan, Ch11, p214, 8- Oak Bay segment ranked highest (tied with Skokomish west shore) among estuarine-marine aresa for potential benefits of restoration; HC SC Recovery Plan, Appendix B, Ch 3, fig 7- Kilisut Harbor located in Oak Bay segment</t>
  </si>
  <si>
    <t>HC Summer Chum Recovery Plan, Ch 11, p217- Estuarine habitat loss and degradation</t>
  </si>
  <si>
    <t>10-01-032</t>
  </si>
  <si>
    <t>Planning &amp; Restoration</t>
  </si>
  <si>
    <t>SRFB/PSAR Large Capital</t>
  </si>
  <si>
    <t>This project focuses on restoring channel structure, floodplain connection, availability of off-channel habitat, and estuarine function. The Army Corps of Engineers (ACOE) has been working in partnership with many watershed stakeholders on a watershed scale strategy for restoration since 1997</t>
  </si>
  <si>
    <t>I,F E</t>
  </si>
  <si>
    <t>10-04-003</t>
  </si>
  <si>
    <t>Assess the four sites identified by WDF to determine the passability at various flows and develop design concepts for fish passage improvements if necessary. Fish passage in this location will be necessary for successful re-introduction of Chinook into the upper South Fork.</t>
  </si>
  <si>
    <t>208 acres</t>
  </si>
  <si>
    <t>23 miles, 111 acres</t>
  </si>
  <si>
    <t>10-01-030</t>
  </si>
  <si>
    <t>This project will involve developing a plan to improve habitat complexity in this reach</t>
  </si>
  <si>
    <t>26.8 acres, 1.60 miles</t>
  </si>
  <si>
    <t xml:space="preserve">I </t>
  </si>
  <si>
    <t>10-01-029</t>
  </si>
  <si>
    <t>effort is now in its final phase, which is to complete feasibility-level (35%) designs and an environmental impact statement with public review and present them to Congress for funding.</t>
  </si>
  <si>
    <t>09-01-002</t>
  </si>
  <si>
    <t>This phase of the project extends over 1 mile downstream of Phase I and II, and involves installing 16 engineered log jams.</t>
  </si>
  <si>
    <t>.85 mile, 16 ELJs</t>
  </si>
  <si>
    <t>Martha John Creek Estuary Conservation Plan</t>
  </si>
  <si>
    <t>Implement Phase 2</t>
  </si>
  <si>
    <t>Hood Canal S Chum Nearshore Habitat Use Assessment (Nearshore Science Gap)</t>
  </si>
  <si>
    <t>Funding</t>
  </si>
  <si>
    <t>Dosewallips Barge Removal &amp; Estuary Restoration, Shoreline Acquisitions</t>
  </si>
  <si>
    <t>monitoring (phase 1)</t>
  </si>
  <si>
    <t>Lower and Middle Duckabush riparian-floodplain protection</t>
  </si>
  <si>
    <t>05-02-004</t>
  </si>
  <si>
    <t>Duckabush Riparian Habitat Acquisition</t>
  </si>
  <si>
    <t>Identified as a gap; Ranked #3 in Hood Canal prioritized actions list</t>
  </si>
  <si>
    <t>Identified as a gap; Ranked #2 in Hood Canal prioritized actions list</t>
  </si>
  <si>
    <t>HC SC Recovery Plan, Ch9, p185, remove barge at mouth of Walker Creek; Mid-Hood Canal Results Chain: "Restore Estuarine Habitat"</t>
  </si>
  <si>
    <t>Intensively Monitored Watershed Plan: p17-LAnderson Cr. Habitat complexity, sediment routing, water delivery/routing, off-channel habitat, LWD</t>
  </si>
  <si>
    <t>Skokomish Recovery Plan, Ch4, p121-122</t>
  </si>
  <si>
    <t>WRIA 15 Limiting Factors Analysis, p150- access &amp; passage; p226-data gaps</t>
  </si>
  <si>
    <r>
      <t>Domain 1</t>
    </r>
    <r>
      <rPr>
        <sz val="10"/>
        <rFont val="Times New Roman"/>
        <family val="1"/>
      </rPr>
      <t xml:space="preserve"> represents natal freshwater and sub-estuarine habitats for 7 extant summer chum subpopulations, 2 extant chinook populations, and 1 extant bull trout subpopulation in the HCCC LE area.</t>
    </r>
  </si>
  <si>
    <r>
      <t>Domain 2</t>
    </r>
    <r>
      <rPr>
        <sz val="10"/>
        <rFont val="Times New Roman"/>
        <family val="1"/>
      </rPr>
      <t xml:space="preserve"> represents natal freshwater and sub-estuarine habitats for 3 re-introduced extinct summer chum subpopulations and all significant nearshore habitats in the HCCC LE area.</t>
    </r>
  </si>
  <si>
    <r>
      <t>Domain 3</t>
    </r>
    <r>
      <rPr>
        <sz val="10"/>
        <rFont val="Times New Roman"/>
        <family val="1"/>
      </rPr>
      <t xml:space="preserve"> represents natal freshwater and sub-estuarine habitats for all remaining extinct summer chum subpopulations in the HCCC LE area.</t>
    </r>
  </si>
  <si>
    <t>1,2,3 or 3</t>
  </si>
  <si>
    <t>Domain Priority (species benefitting)</t>
  </si>
  <si>
    <t>HC Summer Chum Recovery Plan, Ch12, p253-255-UW Research Station; Big Beef Cr Preservation; Remove UW Service Road &amp; Fill; Intensively Monitored Watershed Plan: p17-B Beef Cr. Control sediment delivery/routing, temperature, low summer discharge</t>
  </si>
  <si>
    <t>HC SC Recovery Plan, Ch9, p168-sediment aggradation; p176-Olympic National Forest &amp; State Lands; p186 acquire lands/sediment aggradation; Mid-Hood Canal Results Chain: "Reduce sediment delivery from erosion and mass wasting events of USFS roads"; substrate</t>
  </si>
  <si>
    <t>HC SC Recovery Plan, Ch 9, p168-loss of riparian forest; Mid-Hood Canal Chinook Results Chain: "Protection: Acquisition and Regulatory Measures"; substrategies: "Conservation strategies implemented including purchase of properties &amp; conservation easements"</t>
  </si>
  <si>
    <t>HC Summer Chum Recovery Plan, Ch11, p230-Remove fill, pool, infrastructure east of Klingle Wetlands and restore lost salt marsh habitat</t>
  </si>
  <si>
    <t xml:space="preserve">                            </t>
  </si>
  <si>
    <t>JLT, State Parks, Jefferson Co, HCCC, TNC</t>
  </si>
  <si>
    <t>WFC, Jefferson Co, JLT</t>
  </si>
  <si>
    <t>Jefferson Co, JLT</t>
  </si>
  <si>
    <t>HCSEG, Jefferson Co</t>
  </si>
  <si>
    <t>Skokomish Tribe, USFS</t>
  </si>
  <si>
    <t>NOSC, Jefferson Co, WDFW</t>
  </si>
  <si>
    <t>NOSC, JCD, WDFW, Jefferson Co</t>
  </si>
  <si>
    <t>JSKT, NOSC, Jefferson Co, JCD</t>
  </si>
  <si>
    <t>JSKT, WSDOT, WDFW, NOSC</t>
  </si>
  <si>
    <t>NWI, TNC, DNR, Tribes, JLT</t>
  </si>
  <si>
    <t>Jefferson Co, TNC, HCSEG, WDFW</t>
  </si>
  <si>
    <t>Mason Co</t>
  </si>
  <si>
    <t>Clallam Co</t>
  </si>
  <si>
    <t>Kitsap Co DCD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</si>
</sst>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42" x14ac:knownFonts="1">
    <font>
      <sz val="10"/>
      <name val="Verdana"/>
    </font>
    <font>
      <u/>
      <sz val="10"/>
      <color indexed="12"/>
      <name val="Verdana"/>
      <family val="2"/>
    </font>
    <font>
      <sz val="8"/>
      <name val="Verdana"/>
    </font>
    <font>
      <sz val="10"/>
      <name val="Times New Roman"/>
      <family val="1"/>
    </font>
    <font>
      <b/>
      <sz val="14"/>
      <name val="Times New Roman"/>
      <family val="1"/>
    </font>
    <font>
      <b/>
      <sz val="10"/>
      <name val="Times New Roman"/>
      <family val="1"/>
    </font>
    <font>
      <b/>
      <sz val="11"/>
      <name val="Times New Roman"/>
      <family val="1"/>
    </font>
    <font>
      <sz val="11"/>
      <name val="Times New Roman"/>
      <family val="1"/>
    </font>
    <font>
      <sz val="9"/>
      <name val="Times New Roman"/>
      <family val="1"/>
    </font>
    <font>
      <b/>
      <sz val="9"/>
      <name val="Times New Roman"/>
      <family val="1"/>
    </font>
    <font>
      <b/>
      <sz val="11"/>
      <color indexed="9"/>
      <name val="Times New Roman"/>
      <family val="1"/>
    </font>
    <font>
      <sz val="14"/>
      <name val="Times New Roman"/>
      <family val="1"/>
    </font>
    <font>
      <u/>
      <sz val="10"/>
      <name val="Times New Roman"/>
      <family val="1"/>
    </font>
    <font>
      <sz val="10"/>
      <name val="Verdana"/>
    </font>
    <font>
      <sz val="10"/>
      <color indexed="10"/>
      <name val="Verdana"/>
    </font>
    <font>
      <b/>
      <sz val="10"/>
      <name val="Verdana"/>
    </font>
    <font>
      <u/>
      <sz val="10"/>
      <color indexed="12"/>
      <name val="Verdana"/>
      <family val="2"/>
    </font>
    <font>
      <b/>
      <u/>
      <sz val="11.5"/>
      <name val="Georgia"/>
      <family val="1"/>
    </font>
    <font>
      <sz val="11.5"/>
      <name val="Georgia"/>
      <family val="1"/>
    </font>
    <font>
      <b/>
      <sz val="11.5"/>
      <name val="Georgia"/>
      <family val="1"/>
    </font>
    <font>
      <b/>
      <sz val="12.5"/>
      <name val="Georgia"/>
      <family val="1"/>
    </font>
    <font>
      <sz val="5"/>
      <name val="Georgia"/>
      <family val="1"/>
    </font>
    <font>
      <sz val="8"/>
      <name val="Times New Roman"/>
      <family val="1"/>
    </font>
    <font>
      <u/>
      <sz val="10"/>
      <name val="Verdana"/>
      <family val="2"/>
    </font>
    <font>
      <sz val="11"/>
      <color indexed="13"/>
      <name val="Times New Roman"/>
      <family val="1"/>
    </font>
    <font>
      <u/>
      <sz val="10"/>
      <color indexed="12"/>
      <name val="Verdana"/>
      <family val="2"/>
    </font>
    <font>
      <sz val="10"/>
      <name val="MS Sans Serif"/>
      <family val="2"/>
    </font>
    <font>
      <sz val="11"/>
      <color indexed="10"/>
      <name val="Times New Roman"/>
      <family val="1"/>
    </font>
    <font>
      <sz val="10"/>
      <color indexed="10"/>
      <name val="Times New Roman"/>
      <family val="1"/>
    </font>
    <font>
      <sz val="10"/>
      <name val="Verdana"/>
      <family val="2"/>
    </font>
    <font>
      <b/>
      <u/>
      <sz val="10"/>
      <color indexed="12"/>
      <name val="Verdana"/>
      <family val="2"/>
    </font>
    <font>
      <b/>
      <sz val="10"/>
      <name val="Verdana"/>
      <family val="2"/>
    </font>
    <font>
      <b/>
      <u/>
      <sz val="10"/>
      <name val="Verdana"/>
      <family val="2"/>
    </font>
    <font>
      <b/>
      <sz val="10"/>
      <color theme="1"/>
      <name val="Times New Roman"/>
      <family val="1"/>
    </font>
    <font>
      <b/>
      <sz val="11"/>
      <color theme="1"/>
      <name val="Times New Roman"/>
      <family val="1"/>
    </font>
    <font>
      <b/>
      <sz val="10"/>
      <color theme="1"/>
      <name val="Verdana"/>
      <family val="2"/>
    </font>
    <font>
      <b/>
      <u/>
      <sz val="10"/>
      <color theme="1"/>
      <name val="Verdana"/>
      <family val="2"/>
    </font>
    <font>
      <b/>
      <sz val="10"/>
      <color theme="1"/>
      <name val="Arial"/>
      <family val="2"/>
    </font>
    <font>
      <sz val="10"/>
      <color theme="1"/>
      <name val="Times New Roman"/>
      <family val="1"/>
    </font>
    <font>
      <sz val="11"/>
      <color theme="1"/>
      <name val="Calibri"/>
      <family val="2"/>
    </font>
    <font>
      <u/>
      <sz val="10"/>
      <color theme="1"/>
      <name val="Verdana"/>
      <family val="2"/>
    </font>
    <font>
      <sz val="10"/>
      <color theme="1"/>
      <name val="Verdana"/>
      <family val="2"/>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alignment vertical="top"/>
      <protection locked="0"/>
    </xf>
    <xf numFmtId="0" fontId="13" fillId="0" borderId="0"/>
    <xf numFmtId="0" fontId="13" fillId="0" borderId="0"/>
  </cellStyleXfs>
  <cellXfs count="326">
    <xf numFmtId="0" fontId="0" fillId="0" borderId="0" xfId="0"/>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5" fillId="0" borderId="0" xfId="0" applyFont="1" applyBorder="1" applyAlignment="1">
      <alignment horizontal="center" vertical="center"/>
    </xf>
    <xf numFmtId="164" fontId="5" fillId="0" borderId="0" xfId="0" applyNumberFormat="1" applyFont="1" applyBorder="1" applyAlignment="1">
      <alignment horizontal="center" vertical="center"/>
    </xf>
    <xf numFmtId="0" fontId="5" fillId="0" borderId="0" xfId="0"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3" fillId="0" borderId="0" xfId="0" applyNumberFormat="1" applyFont="1" applyBorder="1" applyAlignment="1">
      <alignment horizontal="center" vertical="center" wrapText="1"/>
    </xf>
    <xf numFmtId="164" fontId="3" fillId="0" borderId="0" xfId="0" applyNumberFormat="1" applyFont="1" applyAlignment="1">
      <alignment horizontal="center" vertical="center"/>
    </xf>
    <xf numFmtId="0" fontId="3" fillId="0" borderId="0" xfId="0" applyFont="1" applyFill="1" applyBorder="1" applyAlignment="1">
      <alignment vertical="center" wrapText="1"/>
    </xf>
    <xf numFmtId="164" fontId="3"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7" fillId="0" borderId="0" xfId="0"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164" fontId="3" fillId="0" borderId="0" xfId="0" applyNumberFormat="1" applyFont="1" applyFill="1" applyBorder="1" applyAlignment="1">
      <alignment vertical="center" wrapText="1"/>
    </xf>
    <xf numFmtId="0" fontId="19" fillId="0" borderId="0" xfId="0" applyFont="1"/>
    <xf numFmtId="0" fontId="17" fillId="0" borderId="0" xfId="0" applyFont="1"/>
    <xf numFmtId="0" fontId="18" fillId="0" borderId="0" xfId="0" applyFont="1"/>
    <xf numFmtId="0" fontId="18" fillId="0" borderId="0" xfId="0" applyFont="1" applyAlignment="1">
      <alignment horizontal="left" indent="2"/>
    </xf>
    <xf numFmtId="0" fontId="20" fillId="0" borderId="0" xfId="0" applyFont="1"/>
    <xf numFmtId="0" fontId="21" fillId="0" borderId="0" xfId="0" applyFont="1"/>
    <xf numFmtId="0" fontId="18" fillId="0" borderId="0" xfId="0" applyFont="1" applyAlignment="1">
      <alignment horizontal="left" indent="1"/>
    </xf>
    <xf numFmtId="0" fontId="18" fillId="0" borderId="0" xfId="0" applyFont="1" applyAlignment="1"/>
    <xf numFmtId="0" fontId="13" fillId="3" borderId="10" xfId="0" applyFont="1" applyFill="1" applyBorder="1" applyAlignment="1">
      <alignment horizontal="left" vertical="center" wrapText="1"/>
    </xf>
    <xf numFmtId="164" fontId="3" fillId="6" borderId="0"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vertical="center" wrapText="1"/>
    </xf>
    <xf numFmtId="164"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xf>
    <xf numFmtId="6" fontId="3" fillId="0"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0" xfId="0" applyFont="1" applyBorder="1" applyAlignment="1">
      <alignment horizontal="left" vertical="center"/>
    </xf>
    <xf numFmtId="0" fontId="11" fillId="0" borderId="0" xfId="0" applyFont="1" applyBorder="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3" fillId="6" borderId="0" xfId="0" applyFont="1" applyFill="1" applyBorder="1" applyAlignment="1">
      <alignment vertical="center"/>
    </xf>
    <xf numFmtId="164" fontId="3" fillId="6" borderId="0" xfId="0" applyNumberFormat="1" applyFont="1" applyFill="1" applyBorder="1" applyAlignment="1">
      <alignment horizontal="center" vertical="center"/>
    </xf>
    <xf numFmtId="0" fontId="3" fillId="6" borderId="0" xfId="0" applyFont="1" applyFill="1" applyBorder="1" applyAlignment="1">
      <alignment vertical="center" wrapText="1"/>
    </xf>
    <xf numFmtId="0" fontId="0" fillId="0" borderId="11" xfId="0" applyBorder="1" applyAlignment="1">
      <alignment vertical="center"/>
    </xf>
    <xf numFmtId="49" fontId="0" fillId="0" borderId="0" xfId="0" applyNumberFormat="1" applyFill="1" applyBorder="1" applyAlignment="1">
      <alignment vertical="center"/>
    </xf>
    <xf numFmtId="0" fontId="0" fillId="0" borderId="0" xfId="0"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4" fontId="3" fillId="0" borderId="19"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12" fillId="6" borderId="0" xfId="0" applyFont="1" applyFill="1" applyBorder="1" applyAlignment="1">
      <alignment vertical="center"/>
    </xf>
    <xf numFmtId="0" fontId="3" fillId="6" borderId="2" xfId="0" applyFont="1" applyFill="1" applyBorder="1" applyAlignment="1">
      <alignment vertical="center" wrapText="1"/>
    </xf>
    <xf numFmtId="0" fontId="12" fillId="0" borderId="0" xfId="0" applyFont="1" applyBorder="1" applyAlignment="1">
      <alignment vertical="center"/>
    </xf>
    <xf numFmtId="0" fontId="12" fillId="0" borderId="17" xfId="0" applyFont="1" applyBorder="1" applyAlignment="1">
      <alignment vertical="center"/>
    </xf>
    <xf numFmtId="0" fontId="3" fillId="0" borderId="16"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vertical="center"/>
    </xf>
    <xf numFmtId="0" fontId="3" fillId="0" borderId="21" xfId="0" applyFont="1" applyBorder="1" applyAlignment="1">
      <alignment horizontal="center" vertical="center"/>
    </xf>
    <xf numFmtId="0" fontId="12" fillId="6" borderId="22" xfId="0" applyFont="1" applyFill="1" applyBorder="1" applyAlignment="1">
      <alignment vertical="center"/>
    </xf>
    <xf numFmtId="164" fontId="5" fillId="6" borderId="22" xfId="0" applyNumberFormat="1" applyFont="1" applyFill="1" applyBorder="1" applyAlignment="1">
      <alignment horizontal="center" vertical="center"/>
    </xf>
    <xf numFmtId="0" fontId="5" fillId="6" borderId="22" xfId="0" applyFont="1" applyFill="1" applyBorder="1" applyAlignment="1">
      <alignment vertical="center" wrapText="1"/>
    </xf>
    <xf numFmtId="164" fontId="5" fillId="6" borderId="22" xfId="0" applyNumberFormat="1" applyFont="1" applyFill="1" applyBorder="1" applyAlignment="1">
      <alignment horizontal="center" vertical="center" wrapText="1"/>
    </xf>
    <xf numFmtId="0" fontId="5" fillId="6" borderId="23" xfId="0" applyFont="1" applyFill="1" applyBorder="1" applyAlignment="1">
      <alignment vertical="center" wrapText="1"/>
    </xf>
    <xf numFmtId="0" fontId="12" fillId="0" borderId="22" xfId="0" applyFont="1" applyBorder="1" applyAlignment="1">
      <alignment vertical="center"/>
    </xf>
    <xf numFmtId="0" fontId="12" fillId="0" borderId="24" xfId="0" applyFont="1" applyBorder="1" applyAlignment="1">
      <alignment vertical="center"/>
    </xf>
    <xf numFmtId="0" fontId="5" fillId="0" borderId="0" xfId="0" applyFont="1" applyFill="1" applyBorder="1" applyAlignment="1">
      <alignment vertical="center" wrapText="1"/>
    </xf>
    <xf numFmtId="0" fontId="0" fillId="0" borderId="12" xfId="0" applyBorder="1" applyAlignment="1">
      <alignment vertical="center"/>
    </xf>
    <xf numFmtId="0" fontId="9" fillId="3" borderId="1" xfId="0" applyFont="1" applyFill="1" applyBorder="1" applyAlignment="1">
      <alignment vertical="center" wrapText="1"/>
    </xf>
    <xf numFmtId="0" fontId="9" fillId="3" borderId="3" xfId="0" applyFont="1" applyFill="1" applyBorder="1" applyAlignment="1">
      <alignment vertical="center" wrapText="1"/>
    </xf>
    <xf numFmtId="0" fontId="9" fillId="6" borderId="4" xfId="0" applyFont="1" applyFill="1" applyBorder="1" applyAlignment="1">
      <alignment horizontal="center" vertical="center" wrapText="1"/>
    </xf>
    <xf numFmtId="164" fontId="9" fillId="6" borderId="5" xfId="0" applyNumberFormat="1" applyFont="1" applyFill="1" applyBorder="1" applyAlignment="1">
      <alignment horizontal="center" vertical="center" wrapText="1"/>
    </xf>
    <xf numFmtId="164" fontId="9" fillId="6" borderId="6"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6" borderId="0" xfId="0" applyFont="1" applyFill="1" applyBorder="1" applyAlignment="1">
      <alignment vertical="center" wrapText="1"/>
    </xf>
    <xf numFmtId="164" fontId="6" fillId="6" borderId="0" xfId="0" applyNumberFormat="1" applyFont="1" applyFill="1" applyBorder="1" applyAlignment="1">
      <alignment horizontal="center" vertical="center" wrapText="1"/>
    </xf>
    <xf numFmtId="0" fontId="6" fillId="2" borderId="13" xfId="0" applyFont="1" applyFill="1" applyBorder="1" applyAlignment="1">
      <alignment vertical="center" wrapText="1"/>
    </xf>
    <xf numFmtId="0" fontId="6" fillId="0" borderId="0" xfId="0" applyFont="1" applyFill="1" applyBorder="1" applyAlignment="1">
      <alignment vertical="center" wrapText="1"/>
    </xf>
    <xf numFmtId="0" fontId="6" fillId="2" borderId="11" xfId="0" applyFont="1" applyFill="1" applyBorder="1" applyAlignment="1">
      <alignment vertical="center" wrapText="1"/>
    </xf>
    <xf numFmtId="0" fontId="7"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6" fillId="3" borderId="0" xfId="0" applyFont="1" applyFill="1" applyBorder="1" applyAlignment="1">
      <alignment vertical="center" wrapText="1"/>
    </xf>
    <xf numFmtId="0" fontId="6" fillId="3" borderId="1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49" fontId="23"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49" fontId="1" fillId="7" borderId="1" xfId="1" applyNumberFormat="1" applyFill="1" applyBorder="1" applyAlignment="1" applyProtection="1">
      <alignment horizontal="center" vertical="center" wrapText="1"/>
    </xf>
    <xf numFmtId="49" fontId="16" fillId="7" borderId="1" xfId="1" applyNumberFormat="1" applyFont="1" applyFill="1" applyBorder="1" applyAlignment="1" applyProtection="1">
      <alignment horizontal="center" vertical="center" wrapText="1"/>
    </xf>
    <xf numFmtId="0" fontId="6" fillId="7" borderId="0" xfId="0" applyFont="1" applyFill="1" applyBorder="1" applyAlignment="1">
      <alignment vertical="center" wrapText="1"/>
    </xf>
    <xf numFmtId="0" fontId="6" fillId="0" borderId="1" xfId="0" applyFont="1" applyFill="1" applyBorder="1" applyAlignment="1">
      <alignment horizontal="center" vertical="center" wrapText="1"/>
    </xf>
    <xf numFmtId="49" fontId="1" fillId="0" borderId="1" xfId="1" applyNumberForma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0" fontId="1" fillId="0" borderId="1" xfId="1" applyFill="1" applyBorder="1" applyAlignment="1" applyProtection="1">
      <alignment horizontal="center" vertical="center" wrapText="1"/>
    </xf>
    <xf numFmtId="0" fontId="7" fillId="0" borderId="0" xfId="0" applyFont="1" applyFill="1" applyBorder="1" applyAlignment="1">
      <alignment vertical="center" wrapText="1"/>
    </xf>
    <xf numFmtId="0" fontId="6" fillId="6"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49" fontId="16" fillId="0" borderId="1" xfId="1"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Fill="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1" applyFill="1" applyBorder="1" applyAlignment="1" applyProtection="1">
      <alignment horizontal="center" vertical="center"/>
    </xf>
    <xf numFmtId="49" fontId="25" fillId="0" borderId="1" xfId="1"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3" fontId="3" fillId="6"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0" xfId="0" applyFont="1" applyFill="1" applyBorder="1" applyAlignment="1">
      <alignment vertical="center" wrapText="1"/>
    </xf>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6" fillId="4" borderId="13" xfId="0" applyFont="1" applyFill="1" applyBorder="1" applyAlignment="1">
      <alignment vertical="center" wrapText="1"/>
    </xf>
    <xf numFmtId="49" fontId="6" fillId="0" borderId="0" xfId="0" applyNumberFormat="1" applyFont="1" applyFill="1" applyBorder="1" applyAlignment="1">
      <alignment vertical="center" wrapText="1"/>
    </xf>
    <xf numFmtId="0" fontId="6" fillId="4" borderId="0" xfId="0" applyFont="1" applyFill="1" applyBorder="1" applyAlignment="1">
      <alignment vertical="center" wrapText="1"/>
    </xf>
    <xf numFmtId="0" fontId="6" fillId="4" borderId="11" xfId="0" applyFont="1" applyFill="1" applyBorder="1" applyAlignment="1">
      <alignment vertical="center" wrapText="1"/>
    </xf>
    <xf numFmtId="0" fontId="6" fillId="0" borderId="11" xfId="0" applyFont="1" applyFill="1" applyBorder="1" applyAlignment="1">
      <alignment vertical="center" wrapText="1"/>
    </xf>
    <xf numFmtId="0" fontId="0" fillId="0" borderId="11" xfId="0"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3" fillId="0" borderId="11"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7" fillId="6" borderId="0" xfId="0" applyFont="1" applyFill="1" applyBorder="1" applyAlignment="1">
      <alignment vertical="center" wrapText="1"/>
    </xf>
    <xf numFmtId="164" fontId="7" fillId="6" borderId="0" xfId="0" applyNumberFormat="1" applyFont="1" applyFill="1" applyBorder="1" applyAlignment="1">
      <alignment horizontal="center" vertical="center" wrapText="1"/>
    </xf>
    <xf numFmtId="0" fontId="7" fillId="0" borderId="11" xfId="0" applyFont="1" applyFill="1" applyBorder="1" applyAlignment="1">
      <alignment vertical="center" wrapText="1"/>
    </xf>
    <xf numFmtId="49" fontId="7" fillId="0" borderId="0" xfId="0" applyNumberFormat="1" applyFont="1" applyFill="1" applyBorder="1" applyAlignment="1">
      <alignment vertical="center" wrapText="1"/>
    </xf>
    <xf numFmtId="0" fontId="3" fillId="0" borderId="0" xfId="0" applyFont="1" applyAlignment="1">
      <alignment horizontal="center" vertical="center"/>
    </xf>
    <xf numFmtId="0" fontId="3" fillId="0" borderId="11" xfId="0" applyFont="1" applyFill="1" applyBorder="1" applyAlignment="1">
      <alignment vertical="center" wrapText="1"/>
    </xf>
    <xf numFmtId="49" fontId="3" fillId="0" borderId="0" xfId="0" applyNumberFormat="1" applyFont="1" applyFill="1" applyBorder="1" applyAlignment="1">
      <alignment vertical="center" wrapText="1"/>
    </xf>
    <xf numFmtId="0" fontId="7" fillId="3" borderId="1" xfId="0" applyFont="1" applyFill="1" applyBorder="1" applyAlignment="1">
      <alignment horizontal="left" vertical="center"/>
    </xf>
    <xf numFmtId="0" fontId="7" fillId="2" borderId="1" xfId="0" applyFont="1" applyFill="1" applyBorder="1" applyAlignment="1">
      <alignment horizontal="left" vertical="center"/>
    </xf>
    <xf numFmtId="0" fontId="7" fillId="0" borderId="1" xfId="0" quotePrefix="1" applyFont="1" applyFill="1" applyBorder="1" applyAlignment="1">
      <alignment horizontal="center"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25"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4" fontId="9" fillId="6" borderId="26" xfId="0" applyNumberFormat="1" applyFont="1" applyFill="1" applyBorder="1" applyAlignment="1">
      <alignment horizontal="center" vertical="center" wrapText="1"/>
    </xf>
    <xf numFmtId="164" fontId="9" fillId="3" borderId="4" xfId="0" applyNumberFormat="1" applyFon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0" fontId="3" fillId="0" borderId="1" xfId="0" applyFont="1" applyFill="1" applyBorder="1" applyAlignment="1">
      <alignment vertical="center" wrapText="1"/>
    </xf>
    <xf numFmtId="164"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23" fillId="0" borderId="1" xfId="1" applyFont="1" applyFill="1" applyBorder="1" applyAlignment="1" applyProtection="1">
      <alignment horizontal="center" vertical="center"/>
    </xf>
    <xf numFmtId="6" fontId="3" fillId="0" borderId="1" xfId="2" applyNumberFormat="1" applyFont="1" applyFill="1" applyBorder="1" applyAlignment="1">
      <alignment horizontal="center" vertical="center" wrapText="1"/>
    </xf>
    <xf numFmtId="0" fontId="23" fillId="0" borderId="1" xfId="1" applyFont="1" applyFill="1" applyBorder="1" applyAlignment="1" applyProtection="1">
      <alignment horizontal="center" vertical="center" wrapText="1"/>
    </xf>
    <xf numFmtId="164" fontId="22" fillId="0" borderId="1" xfId="0" applyNumberFormat="1" applyFont="1" applyFill="1" applyBorder="1" applyAlignment="1">
      <alignment horizontal="center" vertical="center" wrapText="1"/>
    </xf>
    <xf numFmtId="0" fontId="0" fillId="0" borderId="1" xfId="0" quotePrefix="1" applyNumberFormat="1" applyBorder="1" applyAlignment="1">
      <alignment horizontal="center" wrapText="1"/>
    </xf>
    <xf numFmtId="0" fontId="26" fillId="0" borderId="1" xfId="0" applyNumberFormat="1" applyFont="1" applyBorder="1" applyAlignment="1">
      <alignment wrapText="1"/>
    </xf>
    <xf numFmtId="0" fontId="0" fillId="0" borderId="1" xfId="0" quotePrefix="1" applyNumberFormat="1" applyFill="1" applyBorder="1" applyAlignment="1">
      <alignment horizontal="center" wrapText="1"/>
    </xf>
    <xf numFmtId="0" fontId="26" fillId="0" borderId="1" xfId="0" applyNumberFormat="1" applyFont="1" applyFill="1" applyBorder="1" applyAlignment="1">
      <alignment wrapText="1"/>
    </xf>
    <xf numFmtId="0" fontId="0" fillId="0" borderId="1" xfId="0" quotePrefix="1" applyNumberFormat="1" applyFill="1" applyBorder="1" applyAlignment="1">
      <alignment wrapText="1"/>
    </xf>
    <xf numFmtId="0" fontId="26" fillId="0" borderId="1" xfId="0" quotePrefix="1" applyNumberFormat="1" applyFont="1" applyFill="1" applyBorder="1" applyAlignment="1">
      <alignment wrapText="1"/>
    </xf>
    <xf numFmtId="0" fontId="0" fillId="0" borderId="1" xfId="0" quotePrefix="1" applyNumberFormat="1" applyBorder="1" applyAlignment="1">
      <alignment horizontal="center"/>
    </xf>
    <xf numFmtId="0" fontId="0" fillId="0" borderId="1" xfId="0" applyBorder="1" applyAlignment="1">
      <alignment horizontal="center"/>
    </xf>
    <xf numFmtId="0" fontId="26" fillId="0" borderId="1" xfId="0" applyNumberFormat="1" applyFont="1" applyBorder="1" applyAlignment="1">
      <alignment horizontal="center" wrapText="1"/>
    </xf>
    <xf numFmtId="0" fontId="0" fillId="0" borderId="1" xfId="0" applyNumberFormat="1" applyBorder="1" applyAlignment="1">
      <alignment horizontal="center"/>
    </xf>
    <xf numFmtId="0" fontId="26" fillId="0" borderId="1" xfId="0" applyNumberFormat="1" applyFont="1" applyBorder="1" applyAlignment="1">
      <alignment horizontal="center"/>
    </xf>
    <xf numFmtId="0" fontId="26" fillId="0" borderId="1" xfId="0" applyNumberFormat="1" applyFont="1" applyFill="1" applyBorder="1" applyAlignment="1">
      <alignment horizontal="center"/>
    </xf>
    <xf numFmtId="0" fontId="0" fillId="0" borderId="1" xfId="0" applyFill="1" applyBorder="1" applyAlignment="1">
      <alignment horizontal="center"/>
    </xf>
    <xf numFmtId="0" fontId="26" fillId="0" borderId="1" xfId="0" applyNumberFormat="1" applyFont="1" applyFill="1" applyBorder="1" applyAlignment="1">
      <alignment horizontal="center" wrapText="1"/>
    </xf>
    <xf numFmtId="0" fontId="0" fillId="0" borderId="1" xfId="0" applyNumberFormat="1" applyFill="1" applyBorder="1" applyAlignment="1">
      <alignment horizontal="center"/>
    </xf>
    <xf numFmtId="0" fontId="0" fillId="0" borderId="1" xfId="0" quotePrefix="1" applyNumberFormat="1" applyFill="1" applyBorder="1" applyAlignment="1">
      <alignment horizontal="center"/>
    </xf>
    <xf numFmtId="0" fontId="0" fillId="0" borderId="1" xfId="0" applyFill="1" applyBorder="1" applyAlignment="1">
      <alignment horizontal="center" wrapText="1"/>
    </xf>
    <xf numFmtId="0" fontId="0" fillId="0" borderId="1" xfId="0" applyNumberFormat="1" applyFill="1" applyBorder="1" applyAlignment="1">
      <alignment horizontal="center" wrapText="1"/>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164" fontId="9" fillId="3" borderId="30"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13" fillId="7" borderId="1" xfId="1" applyNumberFormat="1" applyFont="1" applyFill="1" applyBorder="1" applyAlignment="1" applyProtection="1">
      <alignment horizontal="center" vertical="center" wrapText="1"/>
    </xf>
    <xf numFmtId="164" fontId="33"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0" xfId="0" applyFont="1" applyFill="1" applyAlignment="1">
      <alignment wrapText="1"/>
    </xf>
    <xf numFmtId="0" fontId="35" fillId="0" borderId="1" xfId="0" applyFont="1" applyFill="1" applyBorder="1" applyAlignment="1">
      <alignment horizontal="center" vertical="center"/>
    </xf>
    <xf numFmtId="49" fontId="36" fillId="0" borderId="1" xfId="1" applyNumberFormat="1" applyFont="1" applyFill="1" applyBorder="1" applyAlignment="1" applyProtection="1">
      <alignment horizontal="center" vertical="center"/>
    </xf>
    <xf numFmtId="49" fontId="35" fillId="0" borderId="1" xfId="0" applyNumberFormat="1" applyFont="1" applyFill="1" applyBorder="1" applyAlignment="1">
      <alignment horizontal="center" vertical="center"/>
    </xf>
    <xf numFmtId="0" fontId="33" fillId="0" borderId="0" xfId="0" applyFont="1" applyFill="1" applyBorder="1" applyAlignment="1">
      <alignment vertical="center" wrapText="1"/>
    </xf>
    <xf numFmtId="0" fontId="29" fillId="0" borderId="1" xfId="0" applyFont="1" applyFill="1" applyBorder="1" applyAlignment="1">
      <alignment horizontal="center" vertical="center"/>
    </xf>
    <xf numFmtId="49" fontId="1" fillId="0" borderId="1" xfId="1" applyNumberFormat="1" applyFont="1" applyFill="1" applyBorder="1" applyAlignment="1" applyProtection="1">
      <alignment horizontal="center" vertical="center"/>
    </xf>
    <xf numFmtId="0" fontId="33" fillId="0" borderId="1" xfId="0" applyFont="1" applyFill="1" applyBorder="1" applyAlignment="1">
      <alignment horizontal="center" vertical="center"/>
    </xf>
    <xf numFmtId="164" fontId="33" fillId="0" borderId="1" xfId="0" applyNumberFormat="1" applyFont="1" applyFill="1" applyBorder="1" applyAlignment="1">
      <alignment horizontal="center" vertical="center"/>
    </xf>
    <xf numFmtId="6" fontId="33" fillId="0" borderId="1" xfId="0" applyNumberFormat="1" applyFont="1" applyFill="1" applyBorder="1" applyAlignment="1">
      <alignment horizontal="center" vertical="center" wrapText="1"/>
    </xf>
    <xf numFmtId="49" fontId="36" fillId="0" borderId="1" xfId="1" applyNumberFormat="1" applyFont="1" applyFill="1" applyBorder="1" applyAlignment="1" applyProtection="1">
      <alignment horizontal="center" vertical="center" wrapText="1"/>
    </xf>
    <xf numFmtId="0" fontId="3" fillId="0" borderId="0" xfId="0" applyFont="1" applyFill="1" applyAlignment="1">
      <alignment wrapText="1"/>
    </xf>
    <xf numFmtId="6" fontId="37" fillId="0" borderId="0" xfId="0" applyNumberFormat="1" applyFont="1" applyFill="1"/>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49" fontId="30" fillId="0" borderId="1" xfId="1" applyNumberFormat="1" applyFont="1" applyFill="1" applyBorder="1" applyAlignment="1" applyProtection="1">
      <alignment horizontal="center" vertical="center" wrapText="1"/>
    </xf>
    <xf numFmtId="0" fontId="3" fillId="5" borderId="1" xfId="0" applyFont="1" applyFill="1" applyBorder="1" applyAlignment="1">
      <alignment horizontal="center" vertical="center"/>
    </xf>
    <xf numFmtId="164" fontId="3" fillId="5" borderId="1" xfId="0" applyNumberFormat="1" applyFont="1" applyFill="1" applyBorder="1" applyAlignment="1">
      <alignment horizontal="center" vertical="center"/>
    </xf>
    <xf numFmtId="0" fontId="3" fillId="5" borderId="0" xfId="0" applyFont="1" applyFill="1" applyBorder="1" applyAlignment="1">
      <alignment vertical="center" wrapText="1"/>
    </xf>
    <xf numFmtId="49" fontId="33" fillId="0" borderId="1" xfId="0" applyNumberFormat="1" applyFont="1" applyFill="1" applyBorder="1" applyAlignment="1">
      <alignment horizontal="center" vertical="center" wrapText="1"/>
    </xf>
    <xf numFmtId="6" fontId="33" fillId="0" borderId="0" xfId="0" applyNumberFormat="1" applyFont="1" applyFill="1" applyBorder="1" applyAlignment="1">
      <alignment vertical="center" wrapText="1"/>
    </xf>
    <xf numFmtId="0" fontId="35" fillId="0"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0" fillId="0" borderId="1" xfId="1" applyFont="1" applyFill="1" applyBorder="1" applyAlignment="1" applyProtection="1">
      <alignment horizontal="center" vertical="center" wrapText="1"/>
    </xf>
    <xf numFmtId="0" fontId="0" fillId="7" borderId="1" xfId="0" quotePrefix="1" applyNumberFormat="1" applyFill="1" applyBorder="1" applyAlignment="1">
      <alignment horizontal="center" wrapText="1"/>
    </xf>
    <xf numFmtId="6" fontId="3" fillId="7" borderId="1" xfId="2" applyNumberFormat="1" applyFont="1" applyFill="1" applyBorder="1" applyAlignment="1">
      <alignment horizontal="center" vertical="center" wrapText="1"/>
    </xf>
    <xf numFmtId="6" fontId="3" fillId="7" borderId="1" xfId="0" applyNumberFormat="1" applyFont="1" applyFill="1" applyBorder="1" applyAlignment="1">
      <alignment horizontal="center" vertical="center" wrapText="1"/>
    </xf>
    <xf numFmtId="0" fontId="0" fillId="7" borderId="1" xfId="0" applyNumberFormat="1" applyFill="1" applyBorder="1" applyAlignment="1">
      <alignment horizontal="center" wrapText="1"/>
    </xf>
    <xf numFmtId="164" fontId="33" fillId="7"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0" fontId="34" fillId="0" borderId="0" xfId="0" applyFont="1" applyFill="1" applyBorder="1" applyAlignment="1">
      <alignment vertical="center" wrapText="1"/>
    </xf>
    <xf numFmtId="0" fontId="34" fillId="7" borderId="1" xfId="0" applyFont="1" applyFill="1" applyBorder="1" applyAlignment="1">
      <alignment horizontal="center" vertical="center"/>
    </xf>
    <xf numFmtId="0" fontId="34" fillId="7"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164" fontId="34" fillId="7" borderId="1" xfId="0" applyNumberFormat="1" applyFont="1" applyFill="1" applyBorder="1" applyAlignment="1">
      <alignment horizontal="center" vertical="center" wrapText="1"/>
    </xf>
    <xf numFmtId="49" fontId="36" fillId="7" borderId="1" xfId="1" applyNumberFormat="1" applyFont="1" applyFill="1" applyBorder="1" applyAlignment="1" applyProtection="1">
      <alignment horizontal="center" vertical="center" wrapText="1"/>
    </xf>
    <xf numFmtId="49" fontId="34" fillId="7" borderId="1" xfId="0" applyNumberFormat="1" applyFont="1" applyFill="1" applyBorder="1" applyAlignment="1">
      <alignment horizontal="center" vertical="center" wrapText="1"/>
    </xf>
    <xf numFmtId="0" fontId="34" fillId="7" borderId="0" xfId="0" applyFont="1" applyFill="1" applyBorder="1" applyAlignment="1">
      <alignment vertical="center" wrapText="1"/>
    </xf>
    <xf numFmtId="0" fontId="6" fillId="7" borderId="1" xfId="0"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0" fontId="1" fillId="7" borderId="1" xfId="1" applyFill="1" applyBorder="1" applyAlignment="1" applyProtection="1">
      <alignment horizontal="center" vertical="center" wrapText="1"/>
    </xf>
    <xf numFmtId="49" fontId="7"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164" fontId="5" fillId="7" borderId="1"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49" fontId="32" fillId="7" borderId="1" xfId="1" applyNumberFormat="1" applyFont="1" applyFill="1" applyBorder="1" applyAlignment="1" applyProtection="1">
      <alignment horizontal="center" vertical="center" wrapText="1"/>
    </xf>
    <xf numFmtId="49" fontId="31" fillId="7" borderId="1" xfId="1" applyNumberFormat="1" applyFont="1" applyFill="1" applyBorder="1" applyAlignment="1" applyProtection="1">
      <alignment horizontal="center" vertical="center" wrapText="1"/>
    </xf>
    <xf numFmtId="0" fontId="6" fillId="7"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31" fillId="0" borderId="1" xfId="0" applyFont="1" applyFill="1" applyBorder="1" applyAlignment="1">
      <alignment horizontal="center" vertical="center" wrapText="1"/>
    </xf>
    <xf numFmtId="49" fontId="32" fillId="0" borderId="1" xfId="1"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29" fillId="5" borderId="1" xfId="0" applyFont="1" applyFill="1" applyBorder="1" applyAlignment="1">
      <alignment horizontal="center" vertical="center" wrapText="1"/>
    </xf>
    <xf numFmtId="0" fontId="29" fillId="5" borderId="1" xfId="0" applyFont="1" applyFill="1" applyBorder="1" applyAlignment="1">
      <alignment horizontal="center" vertical="center"/>
    </xf>
    <xf numFmtId="0" fontId="0" fillId="5" borderId="1" xfId="0" applyFill="1" applyBorder="1" applyAlignment="1">
      <alignment horizontal="center" vertical="center"/>
    </xf>
    <xf numFmtId="0" fontId="12" fillId="0" borderId="0" xfId="0" applyFont="1" applyBorder="1" applyAlignment="1">
      <alignment vertical="center"/>
    </xf>
    <xf numFmtId="0" fontId="12" fillId="0" borderId="22" xfId="0" applyFont="1" applyBorder="1" applyAlignment="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9" fillId="0" borderId="0" xfId="0" applyFont="1" applyFill="1"/>
    <xf numFmtId="164" fontId="38" fillId="0" borderId="1" xfId="0" applyNumberFormat="1" applyFont="1" applyFill="1" applyBorder="1" applyAlignment="1">
      <alignment horizontal="center" vertical="center" wrapText="1"/>
    </xf>
    <xf numFmtId="164" fontId="38" fillId="0" borderId="1" xfId="0" applyNumberFormat="1" applyFont="1" applyFill="1" applyBorder="1" applyAlignment="1">
      <alignment horizontal="center" vertical="center"/>
    </xf>
    <xf numFmtId="0" fontId="38" fillId="0" borderId="0" xfId="0" applyFont="1" applyFill="1" applyAlignment="1">
      <alignment wrapText="1"/>
    </xf>
    <xf numFmtId="49" fontId="40" fillId="0" borderId="1" xfId="1" applyNumberFormat="1" applyFont="1" applyFill="1" applyBorder="1" applyAlignment="1" applyProtection="1">
      <alignment horizontal="center" vertical="center" wrapText="1"/>
    </xf>
    <xf numFmtId="0" fontId="38" fillId="0" borderId="0" xfId="0" applyFont="1" applyFill="1" applyBorder="1" applyAlignment="1">
      <alignment vertical="center" wrapText="1"/>
    </xf>
    <xf numFmtId="0" fontId="1" fillId="0" borderId="1" xfId="1" applyFont="1" applyFill="1" applyBorder="1" applyAlignment="1" applyProtection="1">
      <alignment horizontal="center" vertical="center" wrapText="1"/>
    </xf>
    <xf numFmtId="3" fontId="38" fillId="0" borderId="1" xfId="0" applyNumberFormat="1" applyFont="1" applyFill="1" applyBorder="1" applyAlignment="1">
      <alignment horizontal="center" vertical="center" wrapText="1"/>
    </xf>
    <xf numFmtId="0" fontId="41" fillId="0" borderId="0" xfId="0" applyFont="1" applyFill="1" applyAlignment="1">
      <alignment wrapText="1"/>
    </xf>
    <xf numFmtId="49" fontId="38" fillId="0" borderId="1" xfId="0" applyNumberFormat="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0" fillId="8" borderId="15" xfId="0"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0" fillId="0" borderId="29" xfId="0" applyBorder="1" applyAlignment="1">
      <alignment horizontal="center" vertical="center" wrapText="1"/>
    </xf>
  </cellXfs>
  <cellStyles count="4">
    <cellStyle name="Hyperlink" xfId="1" builtinId="8"/>
    <cellStyle name="Normal" xfId="0" builtinId="0"/>
    <cellStyle name="Normal 2" xfId="2"/>
    <cellStyle name="Normal 3 2" xfId="3"/>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hwsconnect.ekosystem.us/project.aspx?sid=170&amp;id=7264" TargetMode="External"/><Relationship Id="rId18" Type="http://schemas.openxmlformats.org/officeDocument/2006/relationships/hyperlink" Target="http://hwsconnect.ekosystem.us/project.aspx?sid=170&amp;id=7233" TargetMode="External"/><Relationship Id="rId26" Type="http://schemas.openxmlformats.org/officeDocument/2006/relationships/hyperlink" Target="http://hwsconnect.ekosystem.us/project.aspx?sid=170&amp;id=14634" TargetMode="External"/><Relationship Id="rId39" Type="http://schemas.openxmlformats.org/officeDocument/2006/relationships/hyperlink" Target="http://waconnect.paladinpanoramic.com/Project/170/14815" TargetMode="External"/><Relationship Id="rId21" Type="http://schemas.openxmlformats.org/officeDocument/2006/relationships/hyperlink" Target="http://hwsconnect.ekosystem.us/project.aspx?sid=170&amp;id=12982&amp;stat=on" TargetMode="External"/><Relationship Id="rId34" Type="http://schemas.openxmlformats.org/officeDocument/2006/relationships/hyperlink" Target="http://hwsconnect.ekosystem.us/project.aspx?sid=170&amp;id=14746&amp;stat=on" TargetMode="External"/><Relationship Id="rId42" Type="http://schemas.openxmlformats.org/officeDocument/2006/relationships/hyperlink" Target="http://hwsconnect.ekosystem.us/project.aspx?sid=170&amp;id=13513" TargetMode="External"/><Relationship Id="rId47" Type="http://schemas.openxmlformats.org/officeDocument/2006/relationships/hyperlink" Target="http://hwsconnect.ekosystem.us/Project/170/16840" TargetMode="External"/><Relationship Id="rId50" Type="http://schemas.openxmlformats.org/officeDocument/2006/relationships/hyperlink" Target="http://hwsconnect.ekosystem.us/Project/170/16551" TargetMode="External"/><Relationship Id="rId55" Type="http://schemas.openxmlformats.org/officeDocument/2006/relationships/hyperlink" Target="http://waconnect.paladinpanoramic.com/Project/170/29483" TargetMode="External"/><Relationship Id="rId63" Type="http://schemas.openxmlformats.org/officeDocument/2006/relationships/hyperlink" Target="http://waconnect.paladinpanoramic.com/Project/170/29484" TargetMode="External"/><Relationship Id="rId68" Type="http://schemas.openxmlformats.org/officeDocument/2006/relationships/hyperlink" Target="http://hwsconnect.ekosystem.us/project/170/18617" TargetMode="External"/><Relationship Id="rId76" Type="http://schemas.openxmlformats.org/officeDocument/2006/relationships/hyperlink" Target="http://waconnect.paladinpanoramic.com/Project/170/19463" TargetMode="External"/><Relationship Id="rId84" Type="http://schemas.openxmlformats.org/officeDocument/2006/relationships/hyperlink" Target="http://hccc.wa.gov/Salmon+Recovery/Summer+Chum+Salmon/SummerChumSalmonPlan/default.aspx" TargetMode="External"/><Relationship Id="rId89" Type="http://schemas.openxmlformats.org/officeDocument/2006/relationships/hyperlink" Target="http://www.pnamp.org/document/4292" TargetMode="External"/><Relationship Id="rId7" Type="http://schemas.openxmlformats.org/officeDocument/2006/relationships/hyperlink" Target="http://hwsconnect.ekosystem.us/project.aspx?sid=170&amp;id=13448" TargetMode="External"/><Relationship Id="rId71" Type="http://schemas.openxmlformats.org/officeDocument/2006/relationships/hyperlink" Target="http://waconnect.paladinpanoramic.com/Project/170/19459" TargetMode="External"/><Relationship Id="rId2" Type="http://schemas.openxmlformats.org/officeDocument/2006/relationships/hyperlink" Target="http://waconnect.paladinpanoramic.com/Project/170/19457" TargetMode="External"/><Relationship Id="rId16" Type="http://schemas.openxmlformats.org/officeDocument/2006/relationships/hyperlink" Target="http://hwsconnect.ekosystem.us/project/170/19159" TargetMode="External"/><Relationship Id="rId29" Type="http://schemas.openxmlformats.org/officeDocument/2006/relationships/hyperlink" Target="http://hwsconnect.ekosystem.us/project.aspx?sid=170&amp;id=14860&amp;stat=on" TargetMode="External"/><Relationship Id="rId11" Type="http://schemas.openxmlformats.org/officeDocument/2006/relationships/hyperlink" Target="http://hwsconnect.ekosystem.us/project.aspx?sid=170&amp;id=9019" TargetMode="External"/><Relationship Id="rId24" Type="http://schemas.openxmlformats.org/officeDocument/2006/relationships/hyperlink" Target="http://hwsconnect.ekosystem.us/project.aspx?sid=170&amp;id=7279" TargetMode="External"/><Relationship Id="rId32" Type="http://schemas.openxmlformats.org/officeDocument/2006/relationships/hyperlink" Target="http://hwsconnect.ekosystem.us/Project.aspx?sid=170&amp;id=14771" TargetMode="External"/><Relationship Id="rId37" Type="http://schemas.openxmlformats.org/officeDocument/2006/relationships/hyperlink" Target="http://hwsconnect.ekosystem.us/project.aspx?sid=170&amp;id=7293" TargetMode="External"/><Relationship Id="rId40" Type="http://schemas.openxmlformats.org/officeDocument/2006/relationships/hyperlink" Target="http://hwsconnect.ekosystem.us/Project/170/9001" TargetMode="External"/><Relationship Id="rId45" Type="http://schemas.openxmlformats.org/officeDocument/2006/relationships/hyperlink" Target="http://waconnect.paladinpanoramic.com/Project/170/19460" TargetMode="External"/><Relationship Id="rId53" Type="http://schemas.openxmlformats.org/officeDocument/2006/relationships/hyperlink" Target="http://hwsconnect.ekosystem.us/Project/170/16552" TargetMode="External"/><Relationship Id="rId58" Type="http://schemas.openxmlformats.org/officeDocument/2006/relationships/hyperlink" Target="http://hwsconnect.ekosystem.us/Project/170/18176" TargetMode="External"/><Relationship Id="rId66" Type="http://schemas.openxmlformats.org/officeDocument/2006/relationships/hyperlink" Target="http://waconnect.paladinpanoramic.com/Project/170/17805" TargetMode="External"/><Relationship Id="rId74" Type="http://schemas.openxmlformats.org/officeDocument/2006/relationships/hyperlink" Target="http://waconnect.paladinpanoramic.com/Project/170/29490" TargetMode="External"/><Relationship Id="rId79" Type="http://schemas.openxmlformats.org/officeDocument/2006/relationships/hyperlink" Target="https://hcccwagov.box.com/shared/static/fyz8gh4cz0a98fq4did0.pdf" TargetMode="External"/><Relationship Id="rId87" Type="http://schemas.openxmlformats.org/officeDocument/2006/relationships/hyperlink" Target="http://hccc.wa.gov/Salmon+Recovery/Summer+Chum+Salmon/SummerChumSalmonPlan/default.aspx" TargetMode="External"/><Relationship Id="rId5" Type="http://schemas.openxmlformats.org/officeDocument/2006/relationships/hyperlink" Target="http://hwsconnect.ekosystem.us/project.aspx?sid=170&amp;id=14632" TargetMode="External"/><Relationship Id="rId61" Type="http://schemas.openxmlformats.org/officeDocument/2006/relationships/hyperlink" Target="http://hwsconnect.ekosystem.us/Project/170/18790" TargetMode="External"/><Relationship Id="rId82" Type="http://schemas.openxmlformats.org/officeDocument/2006/relationships/hyperlink" Target="http://hccc.wa.gov/Salmon+Recovery/Summer+Chum+Salmon/SummerChumSalmonPlan/default.aspx" TargetMode="External"/><Relationship Id="rId90" Type="http://schemas.openxmlformats.org/officeDocument/2006/relationships/printerSettings" Target="../printerSettings/printerSettings1.bin"/><Relationship Id="rId19" Type="http://schemas.openxmlformats.org/officeDocument/2006/relationships/hyperlink" Target="http://hwsconnect.ekosystem.us/project.aspx?sid=170&amp;id=14573" TargetMode="External"/><Relationship Id="rId4" Type="http://schemas.openxmlformats.org/officeDocument/2006/relationships/hyperlink" Target="http://hwsconnect.ekosystem.us/project.aspx?sid=170&amp;id=14110" TargetMode="External"/><Relationship Id="rId9" Type="http://schemas.openxmlformats.org/officeDocument/2006/relationships/hyperlink" Target="http://hwsconnect.ekosystem.us/project.aspx?sid=170&amp;id=9022" TargetMode="External"/><Relationship Id="rId14" Type="http://schemas.openxmlformats.org/officeDocument/2006/relationships/hyperlink" Target="http://hwsconnect.ekosystem.us/project.aspx?sid=170&amp;id=7262" TargetMode="External"/><Relationship Id="rId22" Type="http://schemas.openxmlformats.org/officeDocument/2006/relationships/hyperlink" Target="http://waconnect.paladinpanoramic.com/Project/170/16588" TargetMode="External"/><Relationship Id="rId27" Type="http://schemas.openxmlformats.org/officeDocument/2006/relationships/hyperlink" Target="http://www.hws.ekosystem.us/prun.aspx?p=Page_e7e0ad79-17d5-489b-9ed8-cb76f1f7c879&amp;m=1&amp;text=baclawski&amp;cols=3" TargetMode="External"/><Relationship Id="rId30" Type="http://schemas.openxmlformats.org/officeDocument/2006/relationships/hyperlink" Target="http://hwsconnect.ekosystem.us/Project.aspx?sid=170&amp;id=14620" TargetMode="External"/><Relationship Id="rId35" Type="http://schemas.openxmlformats.org/officeDocument/2006/relationships/hyperlink" Target="http://hwsconnect.ekosystem.us/project.aspx?sid=170&amp;id=14577" TargetMode="External"/><Relationship Id="rId43" Type="http://schemas.openxmlformats.org/officeDocument/2006/relationships/hyperlink" Target="http://hwsconnect.ekosystem.us/project.aspx?sid=170&amp;id=14138" TargetMode="External"/><Relationship Id="rId48" Type="http://schemas.openxmlformats.org/officeDocument/2006/relationships/hyperlink" Target="http://hwsconnect.ekosystem.us/Project.aspx?sid=170&amp;id=15605" TargetMode="External"/><Relationship Id="rId56" Type="http://schemas.openxmlformats.org/officeDocument/2006/relationships/hyperlink" Target="http://hwsconnect.ekosystem.us/Project/170/14861" TargetMode="External"/><Relationship Id="rId64" Type="http://schemas.openxmlformats.org/officeDocument/2006/relationships/hyperlink" Target="http://waconnect.paladinpanoramic.com/Project/170/17832" TargetMode="External"/><Relationship Id="rId69" Type="http://schemas.openxmlformats.org/officeDocument/2006/relationships/hyperlink" Target="http://waconnect.paladinpanoramic.com/Project/170/29463" TargetMode="External"/><Relationship Id="rId77" Type="http://schemas.openxmlformats.org/officeDocument/2006/relationships/hyperlink" Target="http://waconnect.paladinpanoramic.com/project/170/19462" TargetMode="External"/><Relationship Id="rId8" Type="http://schemas.openxmlformats.org/officeDocument/2006/relationships/hyperlink" Target="http://hwsconnect.ekosystem.us/project.aspx?sid=170&amp;id=13448" TargetMode="External"/><Relationship Id="rId51" Type="http://schemas.openxmlformats.org/officeDocument/2006/relationships/hyperlink" Target="http://hwsconnect.ekosystem.us/Project/170/17827" TargetMode="External"/><Relationship Id="rId72" Type="http://schemas.openxmlformats.org/officeDocument/2006/relationships/hyperlink" Target="http://waconnect.paladinpanoramic.com/Project/170/18599" TargetMode="External"/><Relationship Id="rId80" Type="http://schemas.openxmlformats.org/officeDocument/2006/relationships/hyperlink" Target="https://hcccwagov.box.com/shared/static/fyz8gh4cz0a98fq4did0.pdf" TargetMode="External"/><Relationship Id="rId85" Type="http://schemas.openxmlformats.org/officeDocument/2006/relationships/hyperlink" Target="http://hccc.wa.gov/Salmon+Recovery/Summer+Chum+Salmon/SummerChumSalmonPlan/default.aspx" TargetMode="External"/><Relationship Id="rId3" Type="http://schemas.openxmlformats.org/officeDocument/2006/relationships/hyperlink" Target="http://hwsconnect.ekosystem.us/Project/170/9002" TargetMode="External"/><Relationship Id="rId12" Type="http://schemas.openxmlformats.org/officeDocument/2006/relationships/hyperlink" Target="http://hwsconnect.ekosystem.us/project.aspx?sid=170&amp;id=9012" TargetMode="External"/><Relationship Id="rId17" Type="http://schemas.openxmlformats.org/officeDocument/2006/relationships/hyperlink" Target="http://hwsconnect.ekosystem.us/project.aspx?sid=170&amp;id=14612" TargetMode="External"/><Relationship Id="rId25" Type="http://schemas.openxmlformats.org/officeDocument/2006/relationships/hyperlink" Target="http://hwsconnect.ekosystem.us/project.aspx?sid=170&amp;id=7294" TargetMode="External"/><Relationship Id="rId33" Type="http://schemas.openxmlformats.org/officeDocument/2006/relationships/hyperlink" Target="http://hwsconnect.ekosystem.us/project/170/19354" TargetMode="External"/><Relationship Id="rId38" Type="http://schemas.openxmlformats.org/officeDocument/2006/relationships/hyperlink" Target="http://waconnect.paladinpanoramic.com/Project/170/17671" TargetMode="External"/><Relationship Id="rId46" Type="http://schemas.openxmlformats.org/officeDocument/2006/relationships/hyperlink" Target="http://hwsconnect.ekosystem.us/project.aspx?sid=170&amp;id=12964" TargetMode="External"/><Relationship Id="rId59" Type="http://schemas.openxmlformats.org/officeDocument/2006/relationships/hyperlink" Target="http://hwsconnect.ekosystem.us/Project/170/18613" TargetMode="External"/><Relationship Id="rId67" Type="http://schemas.openxmlformats.org/officeDocument/2006/relationships/hyperlink" Target="http://waconnect.paladinpanoramic.com/project/170/29462" TargetMode="External"/><Relationship Id="rId20" Type="http://schemas.openxmlformats.org/officeDocument/2006/relationships/hyperlink" Target="http://hwsconnect.ekosystem.us/project.aspx?sid=170&amp;id=12386" TargetMode="External"/><Relationship Id="rId41" Type="http://schemas.openxmlformats.org/officeDocument/2006/relationships/hyperlink" Target="http://hws.ekosystem.us/prun.aspx?p=Page_e7e0ad79-17d5-489b-9ed8-cb76f1f7c879&amp;m=1&amp;text=Dewatto+Estuary+Restoration&amp;cols=2" TargetMode="External"/><Relationship Id="rId54" Type="http://schemas.openxmlformats.org/officeDocument/2006/relationships/hyperlink" Target="http://hwsconnect.ekosystem.us/Project/170/18789" TargetMode="External"/><Relationship Id="rId62" Type="http://schemas.openxmlformats.org/officeDocument/2006/relationships/hyperlink" Target="http://waconnect.paladinpanoramic.com/Project/170/17699" TargetMode="External"/><Relationship Id="rId70" Type="http://schemas.openxmlformats.org/officeDocument/2006/relationships/hyperlink" Target="http://waconnect.paladinpanoramic.com/Project/170/17830" TargetMode="External"/><Relationship Id="rId75" Type="http://schemas.openxmlformats.org/officeDocument/2006/relationships/hyperlink" Target="http://waconnect.paladinpanoramic.com/Project/170/19467" TargetMode="External"/><Relationship Id="rId83" Type="http://schemas.openxmlformats.org/officeDocument/2006/relationships/hyperlink" Target="http://hccc.wa.gov/Salmon+Recovery/Summer+Chum+Salmon/SummerChumSalmonPlan/default.aspx" TargetMode="External"/><Relationship Id="rId88" Type="http://schemas.openxmlformats.org/officeDocument/2006/relationships/hyperlink" Target="http://hccc.wa.gov/Salmon+Recovery/Summer+Chum+Salmon/SummerChumSalmonPlan/default.aspx" TargetMode="External"/><Relationship Id="rId1" Type="http://schemas.openxmlformats.org/officeDocument/2006/relationships/hyperlink" Target="http://hwsconnect.ekosystem.us/project/170/14768" TargetMode="External"/><Relationship Id="rId6" Type="http://schemas.openxmlformats.org/officeDocument/2006/relationships/hyperlink" Target="http://hwsconnect.ekosystem.us/project.aspx?sid=170&amp;id=14633" TargetMode="External"/><Relationship Id="rId15" Type="http://schemas.openxmlformats.org/officeDocument/2006/relationships/hyperlink" Target="http://hwsconnect.ekosystem.us/project.aspx?sid=170&amp;id=7232" TargetMode="External"/><Relationship Id="rId23" Type="http://schemas.openxmlformats.org/officeDocument/2006/relationships/hyperlink" Target="http://www.hws.ekosystem.us/prun.aspx?p=Page_e7e0ad79-17d5-489b-9ed8-cb76f1f7c879&amp;m=1&amp;text=01-06&amp;cols=3" TargetMode="External"/><Relationship Id="rId28" Type="http://schemas.openxmlformats.org/officeDocument/2006/relationships/hyperlink" Target="http://waconnect.paladinpanoramic.com/Project/170/18554" TargetMode="External"/><Relationship Id="rId36" Type="http://schemas.openxmlformats.org/officeDocument/2006/relationships/hyperlink" Target="http://hwsconnect.ekosystem.us/Project/170/7286" TargetMode="External"/><Relationship Id="rId49" Type="http://schemas.openxmlformats.org/officeDocument/2006/relationships/hyperlink" Target="http://hwsconnect.ekosystem.us/Project/170/16547" TargetMode="External"/><Relationship Id="rId57" Type="http://schemas.openxmlformats.org/officeDocument/2006/relationships/hyperlink" Target="http://hwsconnect.ekosystem.us/Project/170/13515" TargetMode="External"/><Relationship Id="rId10" Type="http://schemas.openxmlformats.org/officeDocument/2006/relationships/hyperlink" Target="http://hwsconnect.ekosystem.us/project.aspx?sid=170&amp;id=9016" TargetMode="External"/><Relationship Id="rId31" Type="http://schemas.openxmlformats.org/officeDocument/2006/relationships/hyperlink" Target="http://hwsconnect.ekosystem.us/Project.aspx?sid=170&amp;id=14132" TargetMode="External"/><Relationship Id="rId44" Type="http://schemas.openxmlformats.org/officeDocument/2006/relationships/hyperlink" Target="http://hwsconnect.ekosystem.us/Project/170/17847" TargetMode="External"/><Relationship Id="rId52" Type="http://schemas.openxmlformats.org/officeDocument/2006/relationships/hyperlink" Target="http://hwsconnect.ekosystem.us/Project/170/18786" TargetMode="External"/><Relationship Id="rId60" Type="http://schemas.openxmlformats.org/officeDocument/2006/relationships/hyperlink" Target="http://hwsconnect.ekosystem.us/Project/170/15377" TargetMode="External"/><Relationship Id="rId65" Type="http://schemas.openxmlformats.org/officeDocument/2006/relationships/hyperlink" Target="http://waconnect.paladinpanoramic.com/Project/170/19465" TargetMode="External"/><Relationship Id="rId73" Type="http://schemas.openxmlformats.org/officeDocument/2006/relationships/hyperlink" Target="http://waconnect.paladinpanoramic.com/Project/170/18598" TargetMode="External"/><Relationship Id="rId78" Type="http://schemas.openxmlformats.org/officeDocument/2006/relationships/hyperlink" Target="http://hwsconnect.ekosystem.us/project/170/18174" TargetMode="External"/><Relationship Id="rId81" Type="http://schemas.openxmlformats.org/officeDocument/2006/relationships/hyperlink" Target="http://hccc.wa.gov/Downloads/Downloads_GetFile.aspx?id=397519&amp;fd=0" TargetMode="External"/><Relationship Id="rId86" Type="http://schemas.openxmlformats.org/officeDocument/2006/relationships/hyperlink" Target="http://hccc.wa.gov/Salmon+Recovery/Summer+Chum+Salmon/SummerChumSalmonPlan/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J186"/>
  <sheetViews>
    <sheetView tabSelected="1" view="pageBreakPreview" zoomScale="80" zoomScaleNormal="60" zoomScaleSheetLayoutView="80" zoomScalePageLayoutView="60" workbookViewId="0">
      <pane ySplit="8" topLeftCell="A9" activePane="bottomLeft" state="frozen"/>
      <selection pane="bottomLeft" activeCell="C135" sqref="C135"/>
    </sheetView>
  </sheetViews>
  <sheetFormatPr defaultColWidth="10.75" defaultRowHeight="12.75" x14ac:dyDescent="0.2"/>
  <cols>
    <col min="1" max="1" width="8.875" style="3" customWidth="1"/>
    <col min="2" max="2" width="22.625" style="3" customWidth="1"/>
    <col min="3" max="3" width="10.375" style="45" customWidth="1"/>
    <col min="4" max="4" width="12.375" style="3" customWidth="1"/>
    <col min="5" max="5" width="13.375" style="3" customWidth="1"/>
    <col min="6" max="6" width="11.375" style="15" customWidth="1"/>
    <col min="7" max="7" width="10.75" style="45"/>
    <col min="8" max="8" width="14.75" style="75" hidden="1" customWidth="1"/>
    <col min="9" max="9" width="14.375" style="43" hidden="1" customWidth="1"/>
    <col min="10" max="10" width="14.75" style="75" hidden="1" customWidth="1"/>
    <col min="11" max="11" width="11.125" style="43" hidden="1" customWidth="1"/>
    <col min="12" max="12" width="14.875" style="75" hidden="1" customWidth="1"/>
    <col min="13" max="13" width="11.375" style="43" hidden="1" customWidth="1"/>
    <col min="14" max="14" width="13" style="75" hidden="1" customWidth="1"/>
    <col min="15" max="15" width="11.125" style="43" hidden="1" customWidth="1"/>
    <col min="16" max="16" width="13" style="43" hidden="1" customWidth="1"/>
    <col min="17" max="17" width="11.125" style="43" hidden="1" customWidth="1"/>
    <col min="18" max="18" width="11.875" style="15" customWidth="1"/>
    <col min="19" max="19" width="12.875" style="15" customWidth="1"/>
    <col min="20" max="20" width="13.125" style="15" customWidth="1"/>
    <col min="21" max="21" width="12.875" style="15" customWidth="1"/>
    <col min="22" max="25" width="11.375" style="15" customWidth="1"/>
    <col min="26" max="26" width="12.375" style="15" customWidth="1"/>
    <col min="27" max="27" width="11.375" style="15" customWidth="1"/>
    <col min="28" max="28" width="8" style="3" customWidth="1"/>
    <col min="29" max="29" width="42.375" style="3" customWidth="1"/>
    <col min="30" max="30" width="39" style="225" customWidth="1"/>
    <col min="31" max="31" width="16.375" style="3" customWidth="1"/>
    <col min="32" max="32" width="9" style="3" customWidth="1"/>
    <col min="33" max="33" width="9.25" style="3" customWidth="1"/>
    <col min="34" max="34" width="20.375" style="23" customWidth="1"/>
    <col min="35" max="35" width="9" style="76" customWidth="1"/>
    <col min="36" max="36" width="28.125" style="77" customWidth="1"/>
    <col min="37" max="37" width="12.875" style="45" customWidth="1"/>
    <col min="38" max="16384" width="10.75" style="45"/>
  </cols>
  <sheetData>
    <row r="1" spans="1:36" ht="19.5" thickBot="1" x14ac:dyDescent="0.25">
      <c r="A1" s="69" t="s">
        <v>170</v>
      </c>
      <c r="B1" s="6"/>
      <c r="C1" s="72"/>
      <c r="D1" s="6"/>
      <c r="E1" s="6"/>
      <c r="F1" s="7"/>
      <c r="G1" s="72"/>
      <c r="H1" s="73"/>
      <c r="I1" s="74"/>
      <c r="AD1" s="6"/>
      <c r="AF1" s="70"/>
      <c r="AG1" s="71"/>
      <c r="AH1" s="22"/>
    </row>
    <row r="2" spans="1:36" ht="35.25" customHeight="1" thickBot="1" x14ac:dyDescent="0.25">
      <c r="B2" s="6"/>
      <c r="C2" s="72"/>
      <c r="D2" s="6"/>
      <c r="E2" s="6"/>
      <c r="F2" s="7"/>
      <c r="G2" s="314" t="s">
        <v>881</v>
      </c>
      <c r="H2" s="315"/>
      <c r="I2" s="315"/>
      <c r="J2" s="315"/>
      <c r="K2" s="315"/>
      <c r="L2" s="315"/>
      <c r="M2" s="315"/>
      <c r="N2" s="315"/>
      <c r="O2" s="315"/>
      <c r="P2" s="315"/>
      <c r="Q2" s="315"/>
      <c r="R2" s="315"/>
      <c r="S2" s="81"/>
      <c r="T2" s="81"/>
      <c r="U2" s="81"/>
      <c r="V2" s="81"/>
      <c r="W2" s="81"/>
      <c r="X2" s="81"/>
      <c r="Y2" s="81"/>
      <c r="Z2" s="81"/>
      <c r="AA2" s="81"/>
      <c r="AB2" s="82"/>
      <c r="AC2" s="82"/>
      <c r="AD2" s="83"/>
      <c r="AE2" s="23"/>
      <c r="AF2" s="80"/>
      <c r="AG2" s="71"/>
      <c r="AH2" s="76"/>
      <c r="AI2" s="77"/>
      <c r="AJ2" s="45"/>
    </row>
    <row r="3" spans="1:36" ht="19.5" thickTop="1" x14ac:dyDescent="0.2">
      <c r="A3" s="79" t="s">
        <v>716</v>
      </c>
      <c r="B3" s="6"/>
      <c r="C3" s="72"/>
      <c r="D3" s="6"/>
      <c r="E3" s="6"/>
      <c r="F3" s="7"/>
      <c r="G3" s="84">
        <v>1</v>
      </c>
      <c r="H3" s="85" t="s">
        <v>395</v>
      </c>
      <c r="I3" s="74"/>
      <c r="L3" s="86"/>
      <c r="R3" s="300" t="s">
        <v>877</v>
      </c>
      <c r="S3" s="87"/>
      <c r="T3" s="87"/>
      <c r="U3" s="87"/>
      <c r="V3" s="87"/>
      <c r="W3" s="87"/>
      <c r="X3" s="300"/>
      <c r="Y3" s="300"/>
      <c r="Z3" s="87"/>
      <c r="AA3" s="87"/>
      <c r="AB3" s="87"/>
      <c r="AC3" s="87"/>
      <c r="AD3" s="88"/>
      <c r="AE3" s="23"/>
      <c r="AF3" s="80"/>
      <c r="AG3" s="71"/>
      <c r="AH3" s="76"/>
      <c r="AI3" s="77"/>
      <c r="AJ3" s="45"/>
    </row>
    <row r="4" spans="1:36" ht="18.75" x14ac:dyDescent="0.2">
      <c r="A4" s="79" t="s">
        <v>85</v>
      </c>
      <c r="B4" s="6"/>
      <c r="C4" s="72"/>
      <c r="D4" s="6"/>
      <c r="E4" s="6"/>
      <c r="F4" s="7"/>
      <c r="G4" s="89">
        <v>2</v>
      </c>
      <c r="H4" s="85" t="s">
        <v>460</v>
      </c>
      <c r="I4" s="74"/>
      <c r="L4" s="86"/>
      <c r="R4" s="300" t="s">
        <v>878</v>
      </c>
      <c r="S4" s="87"/>
      <c r="T4" s="87"/>
      <c r="U4" s="87"/>
      <c r="V4" s="87"/>
      <c r="W4" s="87"/>
      <c r="X4" s="300"/>
      <c r="Y4" s="300"/>
      <c r="Z4" s="87"/>
      <c r="AA4" s="87"/>
      <c r="AB4" s="87"/>
      <c r="AC4" s="87"/>
      <c r="AD4" s="88"/>
      <c r="AE4" s="23"/>
      <c r="AF4" s="80"/>
      <c r="AG4" s="71"/>
      <c r="AH4" s="76"/>
      <c r="AI4" s="77"/>
      <c r="AJ4" s="45"/>
    </row>
    <row r="5" spans="1:36" ht="18.75" x14ac:dyDescent="0.2">
      <c r="A5" s="90" t="s">
        <v>18</v>
      </c>
      <c r="B5" s="6"/>
      <c r="C5" s="72"/>
      <c r="D5" s="6"/>
      <c r="E5" s="6"/>
      <c r="F5" s="7"/>
      <c r="G5" s="89">
        <v>3</v>
      </c>
      <c r="H5" s="85" t="s">
        <v>461</v>
      </c>
      <c r="I5" s="74"/>
      <c r="L5" s="86"/>
      <c r="R5" s="300" t="s">
        <v>879</v>
      </c>
      <c r="S5" s="87"/>
      <c r="T5" s="87"/>
      <c r="U5" s="87"/>
      <c r="V5" s="87"/>
      <c r="W5" s="87"/>
      <c r="X5" s="300"/>
      <c r="Y5" s="300"/>
      <c r="Z5" s="87"/>
      <c r="AA5" s="87"/>
      <c r="AB5" s="87"/>
      <c r="AC5" s="87"/>
      <c r="AD5" s="88"/>
      <c r="AE5" s="23"/>
      <c r="AF5" s="80"/>
      <c r="AG5" s="71"/>
      <c r="AH5" s="76"/>
      <c r="AI5" s="77"/>
      <c r="AJ5" s="45"/>
    </row>
    <row r="6" spans="1:36" ht="17.45" customHeight="1" thickBot="1" x14ac:dyDescent="0.25">
      <c r="A6" s="90" t="s">
        <v>99</v>
      </c>
      <c r="B6" s="8"/>
      <c r="C6" s="91"/>
      <c r="D6" s="8"/>
      <c r="E6" s="8"/>
      <c r="F6" s="9"/>
      <c r="G6" s="92">
        <v>4</v>
      </c>
      <c r="H6" s="93" t="s">
        <v>172</v>
      </c>
      <c r="I6" s="94"/>
      <c r="J6" s="95"/>
      <c r="K6" s="96"/>
      <c r="L6" s="97"/>
      <c r="M6" s="96"/>
      <c r="N6" s="95"/>
      <c r="O6" s="96"/>
      <c r="P6" s="96"/>
      <c r="Q6" s="96"/>
      <c r="R6" s="301" t="s">
        <v>172</v>
      </c>
      <c r="S6" s="98"/>
      <c r="T6" s="98"/>
      <c r="U6" s="98"/>
      <c r="V6" s="98"/>
      <c r="W6" s="98"/>
      <c r="X6" s="301"/>
      <c r="Y6" s="301"/>
      <c r="Z6" s="98"/>
      <c r="AA6" s="98"/>
      <c r="AB6" s="98"/>
      <c r="AC6" s="98"/>
      <c r="AD6" s="99"/>
      <c r="AE6" s="23"/>
      <c r="AF6" s="80"/>
      <c r="AG6" s="8"/>
      <c r="AH6" s="76"/>
      <c r="AI6" s="77"/>
      <c r="AJ6" s="45"/>
    </row>
    <row r="7" spans="1:36" ht="20.100000000000001" customHeight="1" x14ac:dyDescent="0.2">
      <c r="B7" s="10"/>
      <c r="C7" s="100"/>
      <c r="D7" s="10"/>
      <c r="E7" s="10"/>
      <c r="F7" s="11"/>
      <c r="G7" s="100"/>
      <c r="H7" s="317">
        <v>2007</v>
      </c>
      <c r="I7" s="318"/>
      <c r="J7" s="317">
        <v>2008</v>
      </c>
      <c r="K7" s="318"/>
      <c r="L7" s="317">
        <v>2009</v>
      </c>
      <c r="M7" s="318"/>
      <c r="N7" s="317">
        <v>2010</v>
      </c>
      <c r="O7" s="318"/>
      <c r="P7" s="319">
        <v>2011</v>
      </c>
      <c r="Q7" s="320"/>
      <c r="R7" s="321">
        <v>2014</v>
      </c>
      <c r="S7" s="322"/>
      <c r="T7" s="323">
        <v>2015</v>
      </c>
      <c r="U7" s="324"/>
      <c r="V7" s="323">
        <v>2016</v>
      </c>
      <c r="W7" s="325"/>
      <c r="X7" s="323">
        <v>2017</v>
      </c>
      <c r="Y7" s="325"/>
      <c r="Z7" s="316"/>
      <c r="AA7" s="316"/>
      <c r="AB7" s="316"/>
      <c r="AC7" s="24"/>
      <c r="AD7" s="10"/>
      <c r="AE7" s="101"/>
      <c r="AF7" s="2"/>
      <c r="AG7" s="10"/>
      <c r="AH7" s="77"/>
      <c r="AI7" s="77"/>
      <c r="AJ7" s="78"/>
    </row>
    <row r="8" spans="1:36" ht="48.75" thickBot="1" x14ac:dyDescent="0.25">
      <c r="A8" s="20" t="s">
        <v>881</v>
      </c>
      <c r="B8" s="20" t="s">
        <v>886</v>
      </c>
      <c r="C8" s="102" t="s">
        <v>19</v>
      </c>
      <c r="D8" s="20" t="s">
        <v>132</v>
      </c>
      <c r="E8" s="20" t="s">
        <v>197</v>
      </c>
      <c r="F8" s="21" t="s">
        <v>198</v>
      </c>
      <c r="G8" s="103" t="s">
        <v>20</v>
      </c>
      <c r="H8" s="104" t="s">
        <v>129</v>
      </c>
      <c r="I8" s="105" t="s">
        <v>130</v>
      </c>
      <c r="J8" s="104" t="s">
        <v>129</v>
      </c>
      <c r="K8" s="105" t="s">
        <v>130</v>
      </c>
      <c r="L8" s="104" t="s">
        <v>129</v>
      </c>
      <c r="M8" s="105" t="s">
        <v>130</v>
      </c>
      <c r="N8" s="104" t="s">
        <v>129</v>
      </c>
      <c r="O8" s="105" t="s">
        <v>130</v>
      </c>
      <c r="P8" s="106" t="s">
        <v>129</v>
      </c>
      <c r="Q8" s="192" t="s">
        <v>130</v>
      </c>
      <c r="R8" s="193" t="s">
        <v>129</v>
      </c>
      <c r="S8" s="194" t="s">
        <v>130</v>
      </c>
      <c r="T8" s="193" t="s">
        <v>593</v>
      </c>
      <c r="U8" s="230" t="s">
        <v>130</v>
      </c>
      <c r="V8" s="21" t="s">
        <v>129</v>
      </c>
      <c r="W8" s="21" t="s">
        <v>130</v>
      </c>
      <c r="X8" s="21" t="s">
        <v>129</v>
      </c>
      <c r="Y8" s="21" t="s">
        <v>130</v>
      </c>
      <c r="Z8" s="107" t="s">
        <v>133</v>
      </c>
      <c r="AA8" s="20" t="s">
        <v>22</v>
      </c>
      <c r="AB8" s="108" t="s">
        <v>21</v>
      </c>
      <c r="AC8" s="28" t="s">
        <v>193</v>
      </c>
      <c r="AD8" s="20" t="s">
        <v>765</v>
      </c>
      <c r="AE8" s="20" t="s">
        <v>86</v>
      </c>
      <c r="AF8" s="20" t="s">
        <v>16</v>
      </c>
      <c r="AG8" s="20" t="s">
        <v>131</v>
      </c>
      <c r="AH8" s="109" t="s">
        <v>300</v>
      </c>
      <c r="AI8" s="109" t="s">
        <v>380</v>
      </c>
      <c r="AJ8" s="20" t="s">
        <v>282</v>
      </c>
    </row>
    <row r="9" spans="1:36" s="116" customFormat="1" ht="18" customHeight="1" x14ac:dyDescent="0.2">
      <c r="A9" s="110" t="s">
        <v>23</v>
      </c>
      <c r="B9" s="4"/>
      <c r="C9" s="112"/>
      <c r="D9" s="4"/>
      <c r="E9" s="4"/>
      <c r="F9" s="12"/>
      <c r="G9" s="112"/>
      <c r="H9" s="113"/>
      <c r="I9" s="114"/>
      <c r="J9" s="113"/>
      <c r="K9" s="114"/>
      <c r="L9" s="113"/>
      <c r="M9" s="114"/>
      <c r="N9" s="113"/>
      <c r="O9" s="114"/>
      <c r="P9" s="114"/>
      <c r="Q9" s="114"/>
      <c r="R9" s="12"/>
      <c r="S9" s="12"/>
      <c r="T9" s="12"/>
      <c r="U9" s="12"/>
      <c r="V9" s="12"/>
      <c r="W9" s="12"/>
      <c r="X9" s="12"/>
      <c r="Y9" s="12"/>
      <c r="Z9" s="4"/>
      <c r="AA9" s="4"/>
      <c r="AB9" s="4"/>
      <c r="AC9" s="27"/>
      <c r="AD9" s="4" t="s">
        <v>778</v>
      </c>
      <c r="AE9" s="115"/>
      <c r="AF9" s="111"/>
      <c r="AG9" s="4"/>
      <c r="AH9" s="115"/>
      <c r="AI9" s="112"/>
      <c r="AJ9" s="112"/>
    </row>
    <row r="10" spans="1:36" s="116" customFormat="1" ht="18" customHeight="1" x14ac:dyDescent="0.2">
      <c r="A10" s="110" t="s">
        <v>24</v>
      </c>
      <c r="B10" s="4"/>
      <c r="C10" s="112"/>
      <c r="D10" s="4"/>
      <c r="E10" s="4"/>
      <c r="F10" s="12"/>
      <c r="G10" s="112"/>
      <c r="H10" s="113"/>
      <c r="I10" s="114"/>
      <c r="J10" s="113"/>
      <c r="K10" s="114"/>
      <c r="L10" s="113"/>
      <c r="M10" s="114"/>
      <c r="N10" s="113"/>
      <c r="O10" s="114"/>
      <c r="P10" s="114"/>
      <c r="Q10" s="114"/>
      <c r="R10" s="12"/>
      <c r="S10" s="12"/>
      <c r="T10" s="12"/>
      <c r="U10" s="12"/>
      <c r="V10" s="12"/>
      <c r="W10" s="12"/>
      <c r="X10" s="12"/>
      <c r="Y10" s="12"/>
      <c r="Z10" s="4"/>
      <c r="AA10" s="4"/>
      <c r="AB10" s="4"/>
      <c r="AC10" s="25"/>
      <c r="AD10" s="4"/>
      <c r="AE10" s="117"/>
      <c r="AF10" s="111"/>
      <c r="AG10" s="4"/>
      <c r="AH10" s="117"/>
      <c r="AI10" s="112"/>
      <c r="AJ10" s="112"/>
    </row>
    <row r="11" spans="1:36" s="116" customFormat="1" ht="18" customHeight="1" x14ac:dyDescent="0.2">
      <c r="A11" s="118" t="s">
        <v>504</v>
      </c>
      <c r="B11" s="5"/>
      <c r="C11" s="120"/>
      <c r="D11" s="5"/>
      <c r="E11" s="5"/>
      <c r="F11" s="13"/>
      <c r="G11" s="120"/>
      <c r="H11" s="113"/>
      <c r="I11" s="114"/>
      <c r="J11" s="113"/>
      <c r="K11" s="114"/>
      <c r="L11" s="113"/>
      <c r="M11" s="114"/>
      <c r="N11" s="113"/>
      <c r="O11" s="114"/>
      <c r="P11" s="114"/>
      <c r="Q11" s="114"/>
      <c r="R11" s="13"/>
      <c r="S11" s="13"/>
      <c r="T11" s="13"/>
      <c r="U11" s="13"/>
      <c r="V11" s="13"/>
      <c r="W11" s="13"/>
      <c r="X11" s="13"/>
      <c r="Y11" s="13"/>
      <c r="Z11" s="5"/>
      <c r="AA11" s="5"/>
      <c r="AB11" s="5"/>
      <c r="AC11" s="42"/>
      <c r="AD11" s="5"/>
      <c r="AE11" s="121"/>
      <c r="AF11" s="119"/>
      <c r="AG11" s="5"/>
      <c r="AH11" s="121"/>
      <c r="AI11" s="120"/>
      <c r="AJ11" s="120"/>
    </row>
    <row r="12" spans="1:36" s="116" customFormat="1" ht="63.75" x14ac:dyDescent="0.2">
      <c r="A12" s="122">
        <v>1</v>
      </c>
      <c r="B12" s="52" t="s">
        <v>463</v>
      </c>
      <c r="C12" s="52" t="s">
        <v>103</v>
      </c>
      <c r="D12" s="46">
        <f t="shared" ref="D12:D27" si="0">S12+U12+W12</f>
        <v>620000</v>
      </c>
      <c r="E12" s="46">
        <f>D12-F12</f>
        <v>620000</v>
      </c>
      <c r="F12" s="46">
        <v>0</v>
      </c>
      <c r="G12" s="52" t="s">
        <v>370</v>
      </c>
      <c r="H12" s="52" t="s">
        <v>181</v>
      </c>
      <c r="I12" s="124"/>
      <c r="J12" s="52" t="s">
        <v>180</v>
      </c>
      <c r="K12" s="46">
        <v>100000</v>
      </c>
      <c r="L12" s="52" t="s">
        <v>336</v>
      </c>
      <c r="M12" s="46">
        <v>100000</v>
      </c>
      <c r="N12" s="52" t="s">
        <v>371</v>
      </c>
      <c r="O12" s="46">
        <v>19570</v>
      </c>
      <c r="P12" s="123" t="s">
        <v>372</v>
      </c>
      <c r="Q12" s="65">
        <v>30000</v>
      </c>
      <c r="R12" s="52" t="s">
        <v>867</v>
      </c>
      <c r="S12" s="46">
        <v>10000</v>
      </c>
      <c r="T12" s="52" t="s">
        <v>598</v>
      </c>
      <c r="U12" s="46">
        <v>600000</v>
      </c>
      <c r="V12" s="52" t="s">
        <v>804</v>
      </c>
      <c r="W12" s="46">
        <v>10000</v>
      </c>
      <c r="X12" s="46"/>
      <c r="Y12" s="46"/>
      <c r="Z12" s="123" t="s">
        <v>43</v>
      </c>
      <c r="AA12" s="123" t="s">
        <v>42</v>
      </c>
      <c r="AB12" s="123" t="s">
        <v>41</v>
      </c>
      <c r="AC12" s="47" t="s">
        <v>373</v>
      </c>
      <c r="AD12" s="52"/>
      <c r="AE12" s="52" t="s">
        <v>160</v>
      </c>
      <c r="AF12" s="123" t="s">
        <v>250</v>
      </c>
      <c r="AG12" s="123" t="s">
        <v>40</v>
      </c>
      <c r="AH12" s="134" t="s">
        <v>803</v>
      </c>
      <c r="AI12" s="126"/>
      <c r="AJ12" s="52" t="s">
        <v>379</v>
      </c>
    </row>
    <row r="13" spans="1:36" s="132" customFormat="1" ht="76.5" x14ac:dyDescent="0.2">
      <c r="A13" s="127">
        <v>1</v>
      </c>
      <c r="B13" s="52" t="s">
        <v>465</v>
      </c>
      <c r="C13" s="64" t="s">
        <v>887</v>
      </c>
      <c r="D13" s="46">
        <f t="shared" si="0"/>
        <v>2141225</v>
      </c>
      <c r="E13" s="48">
        <f>D13-F13</f>
        <v>969152</v>
      </c>
      <c r="F13" s="48">
        <v>1172073</v>
      </c>
      <c r="G13" s="64" t="s">
        <v>527</v>
      </c>
      <c r="H13" s="64" t="s">
        <v>221</v>
      </c>
      <c r="I13" s="48">
        <v>163590</v>
      </c>
      <c r="J13" s="64" t="s">
        <v>222</v>
      </c>
      <c r="K13" s="48">
        <v>209000</v>
      </c>
      <c r="L13" s="48"/>
      <c r="M13" s="129"/>
      <c r="N13" s="64" t="s">
        <v>335</v>
      </c>
      <c r="O13" s="48">
        <v>764830</v>
      </c>
      <c r="P13" s="64" t="s">
        <v>375</v>
      </c>
      <c r="Q13" s="48">
        <v>390000</v>
      </c>
      <c r="R13" s="64" t="s">
        <v>286</v>
      </c>
      <c r="S13" s="48">
        <v>741225</v>
      </c>
      <c r="T13" s="64" t="s">
        <v>286</v>
      </c>
      <c r="U13" s="48">
        <v>1200000</v>
      </c>
      <c r="V13" s="64" t="s">
        <v>286</v>
      </c>
      <c r="W13" s="48">
        <v>200000</v>
      </c>
      <c r="X13" s="48"/>
      <c r="Y13" s="48"/>
      <c r="Z13" s="128" t="s">
        <v>528</v>
      </c>
      <c r="AA13" s="128" t="s">
        <v>42</v>
      </c>
      <c r="AB13" s="128" t="s">
        <v>109</v>
      </c>
      <c r="AC13" s="49" t="s">
        <v>188</v>
      </c>
      <c r="AD13" s="64"/>
      <c r="AE13" s="64" t="s">
        <v>151</v>
      </c>
      <c r="AF13" s="128" t="s">
        <v>238</v>
      </c>
      <c r="AG13" s="128" t="s">
        <v>77</v>
      </c>
      <c r="AH13" s="130" t="s">
        <v>805</v>
      </c>
      <c r="AI13" s="131"/>
      <c r="AJ13" s="64" t="s">
        <v>484</v>
      </c>
    </row>
    <row r="14" spans="1:36" s="116" customFormat="1" ht="63.75" x14ac:dyDescent="0.2">
      <c r="A14" s="122">
        <v>1</v>
      </c>
      <c r="B14" s="52" t="s">
        <v>464</v>
      </c>
      <c r="C14" s="52" t="s">
        <v>104</v>
      </c>
      <c r="D14" s="46">
        <f t="shared" si="0"/>
        <v>152000</v>
      </c>
      <c r="E14" s="46">
        <f>D14-F14</f>
        <v>151000</v>
      </c>
      <c r="F14" s="46">
        <v>1000</v>
      </c>
      <c r="G14" s="52" t="s">
        <v>173</v>
      </c>
      <c r="H14" s="52" t="s">
        <v>182</v>
      </c>
      <c r="I14" s="46">
        <v>1000</v>
      </c>
      <c r="J14" s="52" t="s">
        <v>338</v>
      </c>
      <c r="K14" s="52" t="s">
        <v>337</v>
      </c>
      <c r="L14" s="52" t="s">
        <v>339</v>
      </c>
      <c r="M14" s="46" t="s">
        <v>340</v>
      </c>
      <c r="N14" s="123" t="s">
        <v>376</v>
      </c>
      <c r="O14" s="133"/>
      <c r="P14" s="52" t="s">
        <v>378</v>
      </c>
      <c r="Q14" s="46" t="s">
        <v>139</v>
      </c>
      <c r="R14" s="52" t="s">
        <v>377</v>
      </c>
      <c r="S14" s="46">
        <v>1000</v>
      </c>
      <c r="T14" s="52" t="s">
        <v>377</v>
      </c>
      <c r="U14" s="46">
        <v>1000</v>
      </c>
      <c r="V14" s="52" t="s">
        <v>595</v>
      </c>
      <c r="W14" s="46">
        <v>150000</v>
      </c>
      <c r="X14" s="46"/>
      <c r="Y14" s="46"/>
      <c r="Z14" s="123" t="s">
        <v>43</v>
      </c>
      <c r="AA14" s="123" t="s">
        <v>42</v>
      </c>
      <c r="AB14" s="123" t="s">
        <v>114</v>
      </c>
      <c r="AC14" s="47" t="s">
        <v>256</v>
      </c>
      <c r="AD14" s="52"/>
      <c r="AE14" s="52" t="s">
        <v>152</v>
      </c>
      <c r="AF14" s="123" t="s">
        <v>239</v>
      </c>
      <c r="AG14" s="123" t="s">
        <v>40</v>
      </c>
      <c r="AH14" s="134" t="s">
        <v>422</v>
      </c>
      <c r="AI14" s="135"/>
      <c r="AJ14" s="52" t="s">
        <v>476</v>
      </c>
    </row>
    <row r="15" spans="1:36" s="116" customFormat="1" ht="76.5" x14ac:dyDescent="0.2">
      <c r="A15" s="122">
        <v>1</v>
      </c>
      <c r="B15" s="52" t="s">
        <v>462</v>
      </c>
      <c r="C15" s="52" t="s">
        <v>117</v>
      </c>
      <c r="D15" s="46">
        <f t="shared" si="0"/>
        <v>630000</v>
      </c>
      <c r="E15" s="46">
        <f>D15-F15</f>
        <v>30000</v>
      </c>
      <c r="F15" s="46">
        <f>S15</f>
        <v>600000</v>
      </c>
      <c r="G15" s="52" t="s">
        <v>184</v>
      </c>
      <c r="H15" s="52" t="s">
        <v>183</v>
      </c>
      <c r="I15" s="46" t="s">
        <v>139</v>
      </c>
      <c r="J15" s="52" t="s">
        <v>220</v>
      </c>
      <c r="K15" s="46">
        <v>360775</v>
      </c>
      <c r="L15" s="52" t="s">
        <v>219</v>
      </c>
      <c r="M15" s="46">
        <v>300000</v>
      </c>
      <c r="N15" s="52" t="s">
        <v>447</v>
      </c>
      <c r="O15" s="46">
        <v>100000</v>
      </c>
      <c r="P15" s="123" t="s">
        <v>448</v>
      </c>
      <c r="Q15" s="65">
        <v>411000</v>
      </c>
      <c r="R15" s="46" t="s">
        <v>529</v>
      </c>
      <c r="S15" s="46">
        <v>600000</v>
      </c>
      <c r="T15" s="46"/>
      <c r="U15" s="46"/>
      <c r="V15" s="46" t="s">
        <v>594</v>
      </c>
      <c r="W15" s="46">
        <v>30000</v>
      </c>
      <c r="X15" s="46"/>
      <c r="Y15" s="46"/>
      <c r="Z15" s="123" t="s">
        <v>224</v>
      </c>
      <c r="AA15" s="123" t="s">
        <v>47</v>
      </c>
      <c r="AB15" s="123" t="s">
        <v>530</v>
      </c>
      <c r="AC15" s="47" t="s">
        <v>189</v>
      </c>
      <c r="AD15" s="52"/>
      <c r="AE15" s="52" t="s">
        <v>123</v>
      </c>
      <c r="AF15" s="123" t="s">
        <v>240</v>
      </c>
      <c r="AG15" s="123" t="s">
        <v>126</v>
      </c>
      <c r="AH15" s="136" t="s">
        <v>493</v>
      </c>
      <c r="AI15" s="136"/>
      <c r="AJ15" s="52" t="s">
        <v>492</v>
      </c>
    </row>
    <row r="16" spans="1:36" s="116" customFormat="1" ht="89.25" x14ac:dyDescent="0.2">
      <c r="A16" s="292">
        <v>1</v>
      </c>
      <c r="B16" s="227" t="s">
        <v>27</v>
      </c>
      <c r="C16" s="227" t="s">
        <v>140</v>
      </c>
      <c r="D16" s="226">
        <f t="shared" si="0"/>
        <v>845883</v>
      </c>
      <c r="E16" s="226"/>
      <c r="F16" s="226">
        <v>0</v>
      </c>
      <c r="G16" s="227" t="s">
        <v>590</v>
      </c>
      <c r="H16" s="133"/>
      <c r="I16" s="124"/>
      <c r="J16" s="133"/>
      <c r="K16" s="133"/>
      <c r="L16" s="133"/>
      <c r="M16" s="133"/>
      <c r="N16" s="133"/>
      <c r="O16" s="133"/>
      <c r="P16" s="133"/>
      <c r="Q16" s="133"/>
      <c r="R16" s="293"/>
      <c r="S16" s="293"/>
      <c r="T16" s="227" t="s">
        <v>797</v>
      </c>
      <c r="U16" s="226">
        <v>845883</v>
      </c>
      <c r="V16" s="226"/>
      <c r="W16" s="226"/>
      <c r="X16" s="226"/>
      <c r="Y16" s="226"/>
      <c r="Z16" s="133" t="s">
        <v>57</v>
      </c>
      <c r="AA16" s="133" t="s">
        <v>226</v>
      </c>
      <c r="AB16" s="133" t="s">
        <v>806</v>
      </c>
      <c r="AC16" s="294" t="s">
        <v>341</v>
      </c>
      <c r="AD16" s="136" t="s">
        <v>883</v>
      </c>
      <c r="AE16" s="227" t="s">
        <v>153</v>
      </c>
      <c r="AF16" s="133" t="s">
        <v>241</v>
      </c>
      <c r="AG16" s="133" t="s">
        <v>127</v>
      </c>
      <c r="AH16" s="295" t="s">
        <v>807</v>
      </c>
      <c r="AI16" s="295"/>
      <c r="AJ16" s="227" t="s">
        <v>27</v>
      </c>
    </row>
    <row r="17" spans="1:36" s="132" customFormat="1" ht="51" x14ac:dyDescent="0.2">
      <c r="A17" s="286">
        <v>1</v>
      </c>
      <c r="B17" s="227" t="s">
        <v>866</v>
      </c>
      <c r="C17" s="198" t="s">
        <v>140</v>
      </c>
      <c r="D17" s="287">
        <f t="shared" si="0"/>
        <v>228093</v>
      </c>
      <c r="E17" s="287"/>
      <c r="F17" s="287">
        <v>0</v>
      </c>
      <c r="G17" s="198" t="s">
        <v>596</v>
      </c>
      <c r="H17" s="198"/>
      <c r="I17" s="283"/>
      <c r="J17" s="198"/>
      <c r="K17" s="287"/>
      <c r="L17" s="198"/>
      <c r="M17" s="287"/>
      <c r="N17" s="198"/>
      <c r="O17" s="287"/>
      <c r="P17" s="282"/>
      <c r="Q17" s="283"/>
      <c r="R17" s="198" t="s">
        <v>798</v>
      </c>
      <c r="S17" s="287">
        <v>228093</v>
      </c>
      <c r="T17" s="291"/>
      <c r="U17" s="291"/>
      <c r="V17" s="287"/>
      <c r="W17" s="287"/>
      <c r="X17" s="287"/>
      <c r="Y17" s="287"/>
      <c r="Z17" s="282" t="s">
        <v>521</v>
      </c>
      <c r="AA17" s="282" t="s">
        <v>522</v>
      </c>
      <c r="AB17" s="282" t="s">
        <v>808</v>
      </c>
      <c r="AC17" s="288" t="s">
        <v>526</v>
      </c>
      <c r="AD17" s="284" t="s">
        <v>873</v>
      </c>
      <c r="AE17" s="198">
        <v>13</v>
      </c>
      <c r="AF17" s="282" t="s">
        <v>525</v>
      </c>
      <c r="AG17" s="282" t="s">
        <v>62</v>
      </c>
      <c r="AH17" s="289" t="s">
        <v>556</v>
      </c>
      <c r="AI17" s="290"/>
      <c r="AJ17" s="198" t="s">
        <v>809</v>
      </c>
    </row>
    <row r="18" spans="1:36" s="116" customFormat="1" ht="63.75" x14ac:dyDescent="0.2">
      <c r="A18" s="122">
        <v>1</v>
      </c>
      <c r="B18" s="52" t="s">
        <v>470</v>
      </c>
      <c r="C18" s="52" t="s">
        <v>103</v>
      </c>
      <c r="D18" s="46">
        <f t="shared" si="0"/>
        <v>575000</v>
      </c>
      <c r="E18" s="46">
        <f>D18-F18</f>
        <v>575000</v>
      </c>
      <c r="F18" s="46">
        <f>0</f>
        <v>0</v>
      </c>
      <c r="G18" s="52" t="s">
        <v>174</v>
      </c>
      <c r="H18" s="52" t="s">
        <v>181</v>
      </c>
      <c r="I18" s="124"/>
      <c r="J18" s="52" t="s">
        <v>180</v>
      </c>
      <c r="K18" s="46">
        <v>100000</v>
      </c>
      <c r="L18" s="52" t="s">
        <v>336</v>
      </c>
      <c r="M18" s="46">
        <v>100000</v>
      </c>
      <c r="N18" s="52" t="s">
        <v>371</v>
      </c>
      <c r="O18" s="46">
        <v>19570</v>
      </c>
      <c r="P18" s="123" t="s">
        <v>374</v>
      </c>
      <c r="Q18" s="133"/>
      <c r="T18" s="190" t="s">
        <v>531</v>
      </c>
      <c r="U18" s="19">
        <v>75000</v>
      </c>
      <c r="V18" s="52" t="s">
        <v>148</v>
      </c>
      <c r="W18" s="46">
        <v>500000</v>
      </c>
      <c r="X18" s="46"/>
      <c r="Y18" s="46"/>
      <c r="Z18" s="123" t="s">
        <v>43</v>
      </c>
      <c r="AA18" s="123" t="s">
        <v>42</v>
      </c>
      <c r="AB18" s="123" t="s">
        <v>114</v>
      </c>
      <c r="AC18" s="47" t="s">
        <v>554</v>
      </c>
      <c r="AD18" s="52"/>
      <c r="AE18" s="52" t="s">
        <v>156</v>
      </c>
      <c r="AF18" s="123" t="s">
        <v>245</v>
      </c>
      <c r="AG18" s="123" t="s">
        <v>40</v>
      </c>
      <c r="AH18" s="134" t="s">
        <v>478</v>
      </c>
      <c r="AI18" s="134"/>
      <c r="AJ18" s="52" t="s">
        <v>479</v>
      </c>
    </row>
    <row r="19" spans="1:36" s="116" customFormat="1" ht="85.5" customHeight="1" x14ac:dyDescent="0.2">
      <c r="A19" s="292">
        <v>1</v>
      </c>
      <c r="B19" s="227" t="s">
        <v>868</v>
      </c>
      <c r="C19" s="227" t="s">
        <v>889</v>
      </c>
      <c r="D19" s="226">
        <f t="shared" si="0"/>
        <v>690000</v>
      </c>
      <c r="E19" s="226">
        <f>D19-F19</f>
        <v>690000</v>
      </c>
      <c r="F19" s="226">
        <f>S19</f>
        <v>0</v>
      </c>
      <c r="G19" s="227" t="s">
        <v>216</v>
      </c>
      <c r="H19" s="227" t="s">
        <v>185</v>
      </c>
      <c r="I19" s="124"/>
      <c r="J19" s="227" t="s">
        <v>450</v>
      </c>
      <c r="K19" s="226">
        <v>303000</v>
      </c>
      <c r="L19" s="227"/>
      <c r="M19" s="226"/>
      <c r="N19" s="227" t="s">
        <v>449</v>
      </c>
      <c r="O19" s="226">
        <v>375952</v>
      </c>
      <c r="P19" s="133" t="s">
        <v>451</v>
      </c>
      <c r="Q19" s="133"/>
      <c r="R19" s="227" t="s">
        <v>753</v>
      </c>
      <c r="S19" s="124"/>
      <c r="T19" s="227" t="s">
        <v>286</v>
      </c>
      <c r="U19" s="226">
        <v>690000</v>
      </c>
      <c r="V19" s="227" t="s">
        <v>286</v>
      </c>
      <c r="W19" s="226"/>
      <c r="X19" s="226"/>
      <c r="Y19" s="226"/>
      <c r="Z19" s="133" t="s">
        <v>45</v>
      </c>
      <c r="AA19" s="133" t="s">
        <v>42</v>
      </c>
      <c r="AB19" s="133" t="s">
        <v>532</v>
      </c>
      <c r="AC19" s="294" t="s">
        <v>188</v>
      </c>
      <c r="AD19" s="136" t="s">
        <v>884</v>
      </c>
      <c r="AE19" s="227" t="s">
        <v>154</v>
      </c>
      <c r="AF19" s="133" t="s">
        <v>242</v>
      </c>
      <c r="AG19" s="133" t="s">
        <v>44</v>
      </c>
      <c r="AH19" s="134" t="s">
        <v>869</v>
      </c>
      <c r="AI19" s="253"/>
      <c r="AJ19" s="227" t="s">
        <v>870</v>
      </c>
    </row>
    <row r="20" spans="1:36" s="116" customFormat="1" ht="51" x14ac:dyDescent="0.2">
      <c r="A20" s="122">
        <v>1</v>
      </c>
      <c r="B20" s="52" t="s">
        <v>471</v>
      </c>
      <c r="C20" s="52" t="s">
        <v>888</v>
      </c>
      <c r="D20" s="46">
        <f t="shared" si="0"/>
        <v>900000</v>
      </c>
      <c r="E20" s="46">
        <f>D20-F20</f>
        <v>680430</v>
      </c>
      <c r="F20" s="46">
        <v>219570</v>
      </c>
      <c r="G20" s="52" t="s">
        <v>348</v>
      </c>
      <c r="H20" s="52"/>
      <c r="I20" s="46"/>
      <c r="J20" s="133"/>
      <c r="K20" s="124"/>
      <c r="L20" s="133"/>
      <c r="M20" s="133"/>
      <c r="N20" s="52" t="s">
        <v>0</v>
      </c>
      <c r="O20" s="46"/>
      <c r="P20" s="52" t="s">
        <v>452</v>
      </c>
      <c r="Q20" s="46" t="s">
        <v>139</v>
      </c>
      <c r="R20" s="52" t="s">
        <v>453</v>
      </c>
      <c r="S20" s="46">
        <v>75000</v>
      </c>
      <c r="T20" s="52" t="s">
        <v>453</v>
      </c>
      <c r="U20" s="46">
        <v>75000</v>
      </c>
      <c r="V20" s="46" t="s">
        <v>553</v>
      </c>
      <c r="W20" s="46">
        <v>750000</v>
      </c>
      <c r="X20" s="46"/>
      <c r="Y20" s="46"/>
      <c r="Z20" s="123" t="s">
        <v>224</v>
      </c>
      <c r="AA20" s="123" t="s">
        <v>42</v>
      </c>
      <c r="AB20" s="123" t="s">
        <v>114</v>
      </c>
      <c r="AC20" s="47" t="s">
        <v>165</v>
      </c>
      <c r="AD20" s="52"/>
      <c r="AE20" s="52">
        <v>11</v>
      </c>
      <c r="AF20" s="123" t="s">
        <v>243</v>
      </c>
      <c r="AG20" s="123" t="s">
        <v>40</v>
      </c>
      <c r="AH20" s="134" t="s">
        <v>349</v>
      </c>
      <c r="AI20" s="135"/>
      <c r="AJ20" s="52" t="s">
        <v>134</v>
      </c>
    </row>
    <row r="21" spans="1:36" s="116" customFormat="1" ht="25.5" x14ac:dyDescent="0.2">
      <c r="A21" s="122">
        <v>1</v>
      </c>
      <c r="B21" s="52" t="s">
        <v>469</v>
      </c>
      <c r="C21" s="52" t="s">
        <v>138</v>
      </c>
      <c r="D21" s="46">
        <f t="shared" si="0"/>
        <v>370500</v>
      </c>
      <c r="E21" s="46">
        <v>370500</v>
      </c>
      <c r="F21" s="46">
        <v>0</v>
      </c>
      <c r="G21" s="52" t="s">
        <v>122</v>
      </c>
      <c r="H21" s="133"/>
      <c r="I21" s="124"/>
      <c r="J21" s="133"/>
      <c r="K21" s="133"/>
      <c r="L21" s="133"/>
      <c r="M21" s="133"/>
      <c r="N21" s="133"/>
      <c r="O21" s="133"/>
      <c r="P21" s="133"/>
      <c r="Q21" s="133"/>
      <c r="T21" s="52" t="s">
        <v>142</v>
      </c>
      <c r="U21" s="46">
        <v>40000</v>
      </c>
      <c r="V21" s="52" t="s">
        <v>146</v>
      </c>
      <c r="W21" s="46">
        <v>330500</v>
      </c>
      <c r="X21" s="46"/>
      <c r="Y21" s="46"/>
      <c r="Z21" s="123" t="s">
        <v>57</v>
      </c>
      <c r="AA21" s="123" t="s">
        <v>226</v>
      </c>
      <c r="AB21" s="123" t="s">
        <v>227</v>
      </c>
      <c r="AC21" s="47" t="s">
        <v>341</v>
      </c>
      <c r="AD21" s="52"/>
      <c r="AE21" s="52" t="s">
        <v>155</v>
      </c>
      <c r="AF21" s="123" t="s">
        <v>244</v>
      </c>
      <c r="AG21" s="123" t="s">
        <v>127</v>
      </c>
      <c r="AH21" s="134" t="s">
        <v>483</v>
      </c>
      <c r="AI21" s="134" t="s">
        <v>482</v>
      </c>
      <c r="AJ21" s="52" t="s">
        <v>135</v>
      </c>
    </row>
    <row r="22" spans="1:36" s="116" customFormat="1" ht="60" x14ac:dyDescent="0.2">
      <c r="A22" s="122">
        <v>1</v>
      </c>
      <c r="B22" s="52" t="s">
        <v>472</v>
      </c>
      <c r="C22" s="52" t="s">
        <v>536</v>
      </c>
      <c r="D22" s="46">
        <f t="shared" si="0"/>
        <v>320000</v>
      </c>
      <c r="E22" s="46">
        <f>D22-F22</f>
        <v>300000</v>
      </c>
      <c r="F22" s="46">
        <f>S22</f>
        <v>20000</v>
      </c>
      <c r="G22" s="52" t="s">
        <v>535</v>
      </c>
      <c r="H22" s="123" t="s">
        <v>342</v>
      </c>
      <c r="I22" s="65">
        <v>132140</v>
      </c>
      <c r="J22" s="133"/>
      <c r="K22" s="133"/>
      <c r="L22" s="52"/>
      <c r="M22" s="46"/>
      <c r="N22" s="123" t="s">
        <v>454</v>
      </c>
      <c r="O22" s="123">
        <v>50000</v>
      </c>
      <c r="P22" s="52" t="s">
        <v>455</v>
      </c>
      <c r="Q22" s="46">
        <v>50000</v>
      </c>
      <c r="R22" s="52" t="s">
        <v>534</v>
      </c>
      <c r="S22" s="46">
        <v>20000</v>
      </c>
      <c r="T22" s="52" t="s">
        <v>456</v>
      </c>
      <c r="U22" s="46">
        <v>100000</v>
      </c>
      <c r="V22" s="46" t="s">
        <v>531</v>
      </c>
      <c r="W22" s="46">
        <v>200000</v>
      </c>
      <c r="X22" s="46"/>
      <c r="Y22" s="46"/>
      <c r="Z22" s="123" t="s">
        <v>49</v>
      </c>
      <c r="AA22" s="123" t="s">
        <v>29</v>
      </c>
      <c r="AB22" s="123" t="s">
        <v>139</v>
      </c>
      <c r="AC22" s="47" t="s">
        <v>533</v>
      </c>
      <c r="AD22" s="52"/>
      <c r="AE22" s="52" t="s">
        <v>157</v>
      </c>
      <c r="AF22" s="123" t="s">
        <v>246</v>
      </c>
      <c r="AG22" s="123" t="s">
        <v>62</v>
      </c>
      <c r="AH22" s="125" t="s">
        <v>276</v>
      </c>
      <c r="AI22" s="134" t="s">
        <v>481</v>
      </c>
      <c r="AJ22" s="52" t="s">
        <v>480</v>
      </c>
    </row>
    <row r="23" spans="1:36" s="116" customFormat="1" ht="51" x14ac:dyDescent="0.2">
      <c r="A23" s="122">
        <v>1</v>
      </c>
      <c r="B23" s="52" t="s">
        <v>473</v>
      </c>
      <c r="C23" s="52" t="s">
        <v>889</v>
      </c>
      <c r="D23" s="46">
        <f t="shared" si="0"/>
        <v>225000</v>
      </c>
      <c r="E23" s="46">
        <v>225000</v>
      </c>
      <c r="F23" s="46">
        <v>0</v>
      </c>
      <c r="G23" s="52" t="s">
        <v>175</v>
      </c>
      <c r="H23" s="52"/>
      <c r="I23" s="46"/>
      <c r="J23" s="133"/>
      <c r="K23" s="133"/>
      <c r="L23" s="52" t="s">
        <v>147</v>
      </c>
      <c r="M23" s="46">
        <v>10000</v>
      </c>
      <c r="N23" s="133"/>
      <c r="O23" s="133"/>
      <c r="P23" s="123" t="s">
        <v>31</v>
      </c>
      <c r="Q23" s="123" t="s">
        <v>218</v>
      </c>
      <c r="R23" s="52" t="s">
        <v>534</v>
      </c>
      <c r="S23" s="46"/>
      <c r="T23" s="52" t="s">
        <v>217</v>
      </c>
      <c r="U23" s="46">
        <v>25000</v>
      </c>
      <c r="V23" s="46" t="s">
        <v>146</v>
      </c>
      <c r="W23" s="46">
        <v>200000</v>
      </c>
      <c r="X23" s="46"/>
      <c r="Y23" s="46"/>
      <c r="Z23" s="123" t="s">
        <v>225</v>
      </c>
      <c r="AA23" s="123" t="s">
        <v>29</v>
      </c>
      <c r="AB23" s="123" t="s">
        <v>538</v>
      </c>
      <c r="AC23" s="47" t="s">
        <v>537</v>
      </c>
      <c r="AD23" s="52"/>
      <c r="AE23" s="52">
        <v>8</v>
      </c>
      <c r="AF23" s="123" t="s">
        <v>247</v>
      </c>
      <c r="AG23" s="123" t="s">
        <v>62</v>
      </c>
      <c r="AH23" s="134" t="s">
        <v>343</v>
      </c>
      <c r="AI23" s="134"/>
      <c r="AJ23" s="52" t="s">
        <v>136</v>
      </c>
    </row>
    <row r="24" spans="1:36" s="116" customFormat="1" ht="45" x14ac:dyDescent="0.2">
      <c r="A24" s="122">
        <v>1</v>
      </c>
      <c r="B24" s="52" t="s">
        <v>474</v>
      </c>
      <c r="C24" s="52" t="s">
        <v>890</v>
      </c>
      <c r="D24" s="46">
        <f t="shared" si="0"/>
        <v>175000</v>
      </c>
      <c r="E24" s="46">
        <f>D24-F24</f>
        <v>175000</v>
      </c>
      <c r="F24" s="46">
        <v>0</v>
      </c>
      <c r="G24" s="52" t="s">
        <v>215</v>
      </c>
      <c r="H24" s="52"/>
      <c r="I24" s="46"/>
      <c r="J24" s="133"/>
      <c r="K24" s="133"/>
      <c r="L24" s="52" t="s">
        <v>147</v>
      </c>
      <c r="M24" s="46">
        <v>10000</v>
      </c>
      <c r="N24" s="133"/>
      <c r="O24" s="133"/>
      <c r="P24" s="123" t="s">
        <v>458</v>
      </c>
      <c r="Q24" s="52" t="s">
        <v>457</v>
      </c>
      <c r="R24" s="123" t="s">
        <v>597</v>
      </c>
      <c r="S24" s="123"/>
      <c r="T24" s="123" t="s">
        <v>539</v>
      </c>
      <c r="U24" s="123">
        <v>75000</v>
      </c>
      <c r="V24" s="52" t="s">
        <v>345</v>
      </c>
      <c r="W24" s="46">
        <v>100000</v>
      </c>
      <c r="X24" s="46"/>
      <c r="Y24" s="46"/>
      <c r="Z24" s="123" t="s">
        <v>459</v>
      </c>
      <c r="AA24" s="123" t="s">
        <v>29</v>
      </c>
      <c r="AB24" s="123" t="s">
        <v>346</v>
      </c>
      <c r="AC24" s="47" t="s">
        <v>555</v>
      </c>
      <c r="AD24" s="52"/>
      <c r="AE24" s="52"/>
      <c r="AF24" s="183" t="s">
        <v>466</v>
      </c>
      <c r="AG24" s="123" t="s">
        <v>119</v>
      </c>
      <c r="AH24" s="134" t="s">
        <v>347</v>
      </c>
      <c r="AI24" s="134"/>
      <c r="AJ24" s="52" t="s">
        <v>477</v>
      </c>
    </row>
    <row r="25" spans="1:36" s="113" customFormat="1" ht="38.25" x14ac:dyDescent="0.2">
      <c r="A25" s="122">
        <v>1</v>
      </c>
      <c r="B25" s="52" t="s">
        <v>137</v>
      </c>
      <c r="C25" s="52" t="s">
        <v>141</v>
      </c>
      <c r="D25" s="46">
        <f t="shared" si="0"/>
        <v>70000</v>
      </c>
      <c r="E25" s="46">
        <f t="shared" ref="E25:E27" si="1">D25-F25</f>
        <v>70000</v>
      </c>
      <c r="F25" s="46">
        <v>0</v>
      </c>
      <c r="G25" s="52" t="s">
        <v>120</v>
      </c>
      <c r="H25" s="133"/>
      <c r="I25" s="124"/>
      <c r="J25" s="133"/>
      <c r="K25" s="133"/>
      <c r="L25" s="133"/>
      <c r="M25" s="133"/>
      <c r="N25" s="52"/>
      <c r="O25" s="46"/>
      <c r="P25" s="133"/>
      <c r="Q25" s="133"/>
      <c r="R25" s="52" t="s">
        <v>149</v>
      </c>
      <c r="S25" s="46">
        <v>35000</v>
      </c>
      <c r="T25" s="46" t="s">
        <v>810</v>
      </c>
      <c r="U25" s="46">
        <v>35000</v>
      </c>
      <c r="V25" s="46"/>
      <c r="W25" s="46"/>
      <c r="X25" s="46"/>
      <c r="Y25" s="46"/>
      <c r="Z25" s="123" t="s">
        <v>81</v>
      </c>
      <c r="AA25" s="123" t="s">
        <v>42</v>
      </c>
      <c r="AB25" s="123"/>
      <c r="AC25" s="47" t="s">
        <v>164</v>
      </c>
      <c r="AD25" s="52"/>
      <c r="AE25" s="52" t="s">
        <v>158</v>
      </c>
      <c r="AF25" s="123" t="s">
        <v>248</v>
      </c>
      <c r="AG25" s="123" t="s">
        <v>61</v>
      </c>
      <c r="AH25" s="134" t="s">
        <v>738</v>
      </c>
      <c r="AI25" s="224"/>
      <c r="AJ25" s="52" t="s">
        <v>137</v>
      </c>
    </row>
    <row r="26" spans="1:36" s="116" customFormat="1" ht="30" x14ac:dyDescent="0.2">
      <c r="A26" s="122">
        <v>1</v>
      </c>
      <c r="B26" s="52" t="s">
        <v>468</v>
      </c>
      <c r="C26" s="52" t="s">
        <v>138</v>
      </c>
      <c r="D26" s="46">
        <f t="shared" si="0"/>
        <v>600000</v>
      </c>
      <c r="E26" s="46">
        <f t="shared" si="1"/>
        <v>600000</v>
      </c>
      <c r="F26" s="46">
        <v>0</v>
      </c>
      <c r="G26" s="52" t="s">
        <v>122</v>
      </c>
      <c r="H26" s="133"/>
      <c r="I26" s="124"/>
      <c r="J26" s="133"/>
      <c r="K26" s="133"/>
      <c r="L26" s="133"/>
      <c r="M26" s="133"/>
      <c r="N26" s="133"/>
      <c r="O26" s="133"/>
      <c r="P26" s="133"/>
      <c r="Q26" s="133"/>
      <c r="R26" s="52" t="s">
        <v>142</v>
      </c>
      <c r="S26" s="46">
        <v>100000</v>
      </c>
      <c r="T26" s="52" t="s">
        <v>145</v>
      </c>
      <c r="U26" s="46">
        <v>500000</v>
      </c>
      <c r="V26" s="46"/>
      <c r="W26" s="46"/>
      <c r="X26" s="46"/>
      <c r="Y26" s="46"/>
      <c r="Z26" s="123" t="s">
        <v>57</v>
      </c>
      <c r="AA26" s="123" t="s">
        <v>226</v>
      </c>
      <c r="AB26" s="123" t="s">
        <v>228</v>
      </c>
      <c r="AC26" s="47" t="s">
        <v>351</v>
      </c>
      <c r="AD26" s="52"/>
      <c r="AE26" s="52" t="s">
        <v>159</v>
      </c>
      <c r="AF26" s="123" t="s">
        <v>249</v>
      </c>
      <c r="AG26" s="123" t="s">
        <v>127</v>
      </c>
      <c r="AH26" s="134" t="s">
        <v>352</v>
      </c>
      <c r="AI26" s="134"/>
      <c r="AJ26" s="52" t="s">
        <v>467</v>
      </c>
    </row>
    <row r="27" spans="1:36" s="116" customFormat="1" ht="38.25" x14ac:dyDescent="0.2">
      <c r="A27" s="122">
        <v>1</v>
      </c>
      <c r="B27" s="52" t="s">
        <v>475</v>
      </c>
      <c r="C27" s="52" t="s">
        <v>141</v>
      </c>
      <c r="D27" s="46">
        <f t="shared" si="0"/>
        <v>300000</v>
      </c>
      <c r="E27" s="46">
        <f t="shared" si="1"/>
        <v>300000</v>
      </c>
      <c r="F27" s="46">
        <v>0</v>
      </c>
      <c r="G27" s="52" t="s">
        <v>121</v>
      </c>
      <c r="H27" s="133"/>
      <c r="I27" s="133"/>
      <c r="J27" s="133"/>
      <c r="K27" s="133"/>
      <c r="L27" s="133"/>
      <c r="M27" s="133"/>
      <c r="N27" s="133"/>
      <c r="O27" s="133"/>
      <c r="P27" s="52"/>
      <c r="Q27" s="46"/>
      <c r="R27" s="52" t="s">
        <v>223</v>
      </c>
      <c r="S27" s="46">
        <v>100000</v>
      </c>
      <c r="T27" s="52" t="s">
        <v>223</v>
      </c>
      <c r="U27" s="46">
        <v>100000</v>
      </c>
      <c r="V27" s="52" t="s">
        <v>223</v>
      </c>
      <c r="W27" s="46">
        <v>100000</v>
      </c>
      <c r="X27" s="46"/>
      <c r="Y27" s="46"/>
      <c r="Z27" s="123" t="s">
        <v>57</v>
      </c>
      <c r="AA27" s="123" t="s">
        <v>226</v>
      </c>
      <c r="AB27" s="123" t="s">
        <v>139</v>
      </c>
      <c r="AC27" s="47" t="s">
        <v>552</v>
      </c>
      <c r="AD27" s="52"/>
      <c r="AE27" s="133"/>
      <c r="AF27" s="123" t="s">
        <v>540</v>
      </c>
      <c r="AG27" s="123" t="s">
        <v>128</v>
      </c>
      <c r="AH27" s="134" t="s">
        <v>352</v>
      </c>
      <c r="AI27" s="134"/>
      <c r="AJ27" s="52" t="s">
        <v>124</v>
      </c>
    </row>
    <row r="28" spans="1:36" s="116" customFormat="1" ht="15" x14ac:dyDescent="0.2">
      <c r="A28" s="122"/>
      <c r="B28" s="52"/>
      <c r="C28" s="52"/>
      <c r="D28" s="46">
        <f>S28+U28+W28</f>
        <v>6272201</v>
      </c>
      <c r="E28" s="46"/>
      <c r="F28" s="46"/>
      <c r="G28" s="52"/>
      <c r="H28" s="138"/>
      <c r="I28" s="51">
        <f>SUM(I12:I27)</f>
        <v>296730</v>
      </c>
      <c r="J28" s="51"/>
      <c r="K28" s="51">
        <f>SUM(K12:K27)</f>
        <v>1072775</v>
      </c>
      <c r="L28" s="51"/>
      <c r="M28" s="51">
        <f>SUM(M12:M27)</f>
        <v>520000</v>
      </c>
      <c r="N28" s="51"/>
      <c r="O28" s="51">
        <f>SUM(O12:O27)</f>
        <v>1329922</v>
      </c>
      <c r="P28" s="51"/>
      <c r="Q28" s="51">
        <f>SUM(Q12:Q27)</f>
        <v>881000</v>
      </c>
      <c r="R28" s="46"/>
      <c r="S28" s="46">
        <f>SUM(S12:S27)</f>
        <v>1910318</v>
      </c>
      <c r="T28" s="46"/>
      <c r="U28" s="46">
        <f>SUM(U12:U27)</f>
        <v>4361883</v>
      </c>
      <c r="V28" s="46"/>
      <c r="W28" s="46"/>
      <c r="X28" s="46"/>
      <c r="Y28" s="46"/>
      <c r="Z28" s="123"/>
      <c r="AA28" s="123"/>
      <c r="AB28" s="123"/>
      <c r="AC28" s="50"/>
      <c r="AD28" s="52"/>
      <c r="AE28" s="133"/>
      <c r="AF28" s="123"/>
      <c r="AG28" s="123"/>
      <c r="AH28" s="139"/>
      <c r="AI28" s="139"/>
      <c r="AJ28" s="52"/>
    </row>
    <row r="29" spans="1:36" s="116" customFormat="1" ht="15" x14ac:dyDescent="0.2">
      <c r="A29" s="122"/>
      <c r="B29" s="52"/>
      <c r="C29" s="52"/>
      <c r="D29" s="46"/>
      <c r="E29" s="46"/>
      <c r="F29" s="46"/>
      <c r="G29" s="52"/>
      <c r="H29" s="138"/>
      <c r="I29" s="51"/>
      <c r="J29" s="140"/>
      <c r="K29" s="51"/>
      <c r="L29" s="140"/>
      <c r="M29" s="51"/>
      <c r="N29" s="51"/>
      <c r="O29" s="51"/>
      <c r="P29" s="51"/>
      <c r="Q29" s="51"/>
      <c r="R29" s="46"/>
      <c r="S29" s="46"/>
      <c r="T29" s="46"/>
      <c r="U29" s="46"/>
      <c r="V29" s="46"/>
      <c r="W29" s="46"/>
      <c r="X29" s="46"/>
      <c r="Y29" s="46"/>
      <c r="Z29" s="123"/>
      <c r="AA29" s="123"/>
      <c r="AB29" s="123"/>
      <c r="AC29" s="50"/>
      <c r="AD29" s="52"/>
      <c r="AE29" s="133"/>
      <c r="AF29" s="123"/>
      <c r="AG29" s="123"/>
      <c r="AH29" s="139"/>
      <c r="AI29" s="139"/>
      <c r="AJ29" s="52"/>
    </row>
    <row r="30" spans="1:36" s="116" customFormat="1" ht="15" x14ac:dyDescent="0.2">
      <c r="A30" s="184" t="s">
        <v>764</v>
      </c>
      <c r="B30" s="186"/>
      <c r="C30" s="186"/>
      <c r="D30" s="261"/>
      <c r="E30" s="187"/>
      <c r="F30" s="187"/>
      <c r="G30" s="186"/>
      <c r="H30" s="186"/>
      <c r="I30" s="187"/>
      <c r="J30" s="186"/>
      <c r="K30" s="187"/>
      <c r="L30" s="186"/>
      <c r="M30" s="187"/>
      <c r="N30" s="187"/>
      <c r="O30" s="187"/>
      <c r="P30" s="187"/>
      <c r="Q30" s="187"/>
      <c r="R30" s="187"/>
      <c r="S30" s="187"/>
      <c r="T30" s="187"/>
      <c r="U30" s="187"/>
      <c r="V30" s="187"/>
      <c r="W30" s="187"/>
      <c r="X30" s="187"/>
      <c r="Y30" s="187"/>
      <c r="Z30" s="185"/>
      <c r="AA30" s="185"/>
      <c r="AB30" s="185"/>
      <c r="AC30" s="188"/>
      <c r="AD30" s="186"/>
      <c r="AE30" s="189"/>
      <c r="AF30" s="185"/>
      <c r="AG30" s="185"/>
      <c r="AH30" s="189"/>
      <c r="AI30" s="189"/>
      <c r="AJ30" s="186"/>
    </row>
    <row r="31" spans="1:36" s="274" customFormat="1" ht="57" x14ac:dyDescent="0.2">
      <c r="A31" s="272">
        <v>1</v>
      </c>
      <c r="B31" s="235" t="s">
        <v>385</v>
      </c>
      <c r="C31" s="235" t="s">
        <v>589</v>
      </c>
      <c r="D31" s="233">
        <f t="shared" ref="D31:D49" si="2">S31+U31+W31</f>
        <v>3452393</v>
      </c>
      <c r="E31" s="233">
        <f>D31-F31</f>
        <v>3452393</v>
      </c>
      <c r="F31" s="233">
        <f>SUM(S31)</f>
        <v>0</v>
      </c>
      <c r="G31" s="235" t="s">
        <v>354</v>
      </c>
      <c r="H31" s="234"/>
      <c r="I31" s="273"/>
      <c r="J31" s="234"/>
      <c r="K31" s="234"/>
      <c r="L31" s="234"/>
      <c r="M31" s="234"/>
      <c r="N31" s="235" t="s">
        <v>355</v>
      </c>
      <c r="O31" s="233">
        <v>25000</v>
      </c>
      <c r="P31" s="234"/>
      <c r="Q31" s="234"/>
      <c r="R31" s="235"/>
      <c r="S31" s="233"/>
      <c r="T31" s="235" t="s">
        <v>205</v>
      </c>
      <c r="U31" s="233">
        <v>3402393</v>
      </c>
      <c r="V31" s="233" t="s">
        <v>559</v>
      </c>
      <c r="W31" s="233">
        <v>50000</v>
      </c>
      <c r="X31" s="233"/>
      <c r="Y31" s="233"/>
      <c r="Z31" s="234" t="s">
        <v>49</v>
      </c>
      <c r="AA31" s="234" t="s">
        <v>29</v>
      </c>
      <c r="AB31" s="234" t="s">
        <v>560</v>
      </c>
      <c r="AC31" s="235" t="s">
        <v>735</v>
      </c>
      <c r="AD31" s="235" t="s">
        <v>779</v>
      </c>
      <c r="AE31" s="234"/>
      <c r="AF31" s="234"/>
      <c r="AG31" s="235">
        <v>2</v>
      </c>
      <c r="AH31" s="248" t="s">
        <v>409</v>
      </c>
      <c r="AI31" s="248" t="s">
        <v>812</v>
      </c>
      <c r="AJ31" s="235" t="s">
        <v>811</v>
      </c>
    </row>
    <row r="32" spans="1:36" s="116" customFormat="1" ht="38.25" x14ac:dyDescent="0.2">
      <c r="A32" s="122">
        <v>1</v>
      </c>
      <c r="B32" s="52" t="s">
        <v>384</v>
      </c>
      <c r="C32" s="52" t="s">
        <v>589</v>
      </c>
      <c r="D32" s="46">
        <f t="shared" si="2"/>
        <v>450000</v>
      </c>
      <c r="E32" s="46">
        <f t="shared" ref="E32:E41" si="3">D32-F32</f>
        <v>450000</v>
      </c>
      <c r="F32" s="46">
        <v>0</v>
      </c>
      <c r="G32" s="52" t="s">
        <v>354</v>
      </c>
      <c r="H32" s="138"/>
      <c r="I32" s="143"/>
      <c r="J32" s="138"/>
      <c r="K32" s="138"/>
      <c r="L32" s="138"/>
      <c r="M32" s="138"/>
      <c r="N32" s="138"/>
      <c r="O32" s="138"/>
      <c r="P32" s="138"/>
      <c r="Q32" s="138"/>
      <c r="R32" s="52" t="s">
        <v>31</v>
      </c>
      <c r="S32" s="46">
        <v>200000</v>
      </c>
      <c r="T32" s="52" t="s">
        <v>234</v>
      </c>
      <c r="U32" s="46">
        <v>250000</v>
      </c>
      <c r="V32" s="46"/>
      <c r="W32" s="46"/>
      <c r="X32" s="46"/>
      <c r="Y32" s="46"/>
      <c r="Z32" s="123" t="s">
        <v>125</v>
      </c>
      <c r="AA32" s="123" t="s">
        <v>29</v>
      </c>
      <c r="AB32" s="123" t="s">
        <v>113</v>
      </c>
      <c r="AC32" s="52" t="s">
        <v>353</v>
      </c>
      <c r="AD32" s="52"/>
      <c r="AE32" s="133"/>
      <c r="AF32" s="123"/>
      <c r="AG32" s="52" t="s">
        <v>48</v>
      </c>
      <c r="AH32" s="136" t="s">
        <v>414</v>
      </c>
      <c r="AI32" s="142"/>
      <c r="AJ32" s="52" t="s">
        <v>384</v>
      </c>
    </row>
    <row r="33" spans="1:36" s="132" customFormat="1" ht="38.25" x14ac:dyDescent="0.2">
      <c r="A33" s="127">
        <v>1</v>
      </c>
      <c r="B33" s="64" t="s">
        <v>786</v>
      </c>
      <c r="C33" s="64" t="s">
        <v>589</v>
      </c>
      <c r="D33" s="48">
        <f t="shared" si="2"/>
        <v>167060</v>
      </c>
      <c r="E33" s="48">
        <f t="shared" si="3"/>
        <v>120000</v>
      </c>
      <c r="F33" s="48">
        <v>47060</v>
      </c>
      <c r="G33" s="64" t="s">
        <v>787</v>
      </c>
      <c r="H33" s="282"/>
      <c r="I33" s="283"/>
      <c r="J33" s="282"/>
      <c r="K33" s="282"/>
      <c r="L33" s="282"/>
      <c r="M33" s="282"/>
      <c r="N33" s="282"/>
      <c r="O33" s="282"/>
      <c r="P33" s="282"/>
      <c r="Q33" s="282"/>
      <c r="R33" s="64" t="s">
        <v>344</v>
      </c>
      <c r="S33" s="48">
        <v>47060</v>
      </c>
      <c r="T33" s="64" t="s">
        <v>234</v>
      </c>
      <c r="U33" s="48">
        <v>120000</v>
      </c>
      <c r="V33" s="48"/>
      <c r="W33" s="48"/>
      <c r="X33" s="48"/>
      <c r="Y33" s="48"/>
      <c r="Z33" s="128" t="s">
        <v>587</v>
      </c>
      <c r="AA33" s="128" t="s">
        <v>29</v>
      </c>
      <c r="AB33" s="128" t="s">
        <v>63</v>
      </c>
      <c r="AC33" s="64" t="s">
        <v>190</v>
      </c>
      <c r="AD33" s="64"/>
      <c r="AE33" s="282"/>
      <c r="AF33" s="128"/>
      <c r="AG33" s="64" t="s">
        <v>704</v>
      </c>
      <c r="AH33" s="284" t="s">
        <v>415</v>
      </c>
      <c r="AI33" s="285"/>
      <c r="AJ33" s="64" t="s">
        <v>786</v>
      </c>
    </row>
    <row r="34" spans="1:36" s="113" customFormat="1" ht="38.25" x14ac:dyDescent="0.2">
      <c r="A34" s="122">
        <v>1</v>
      </c>
      <c r="B34" s="52" t="s">
        <v>703</v>
      </c>
      <c r="C34" s="52" t="s">
        <v>589</v>
      </c>
      <c r="D34" s="46">
        <f t="shared" si="2"/>
        <v>143710</v>
      </c>
      <c r="E34" s="46">
        <f>D34-F34</f>
        <v>0</v>
      </c>
      <c r="F34" s="46">
        <v>143710</v>
      </c>
      <c r="G34" s="52" t="s">
        <v>590</v>
      </c>
      <c r="H34" s="133"/>
      <c r="I34" s="124"/>
      <c r="J34" s="52"/>
      <c r="K34" s="46"/>
      <c r="L34" s="52"/>
      <c r="M34" s="46"/>
      <c r="N34" s="133"/>
      <c r="O34" s="133"/>
      <c r="P34" s="52"/>
      <c r="Q34" s="46"/>
      <c r="R34" s="52" t="s">
        <v>345</v>
      </c>
      <c r="S34" s="46">
        <v>143710</v>
      </c>
      <c r="T34" s="46"/>
      <c r="U34" s="46"/>
      <c r="V34" s="46"/>
      <c r="W34" s="46"/>
      <c r="X34" s="46"/>
      <c r="Y34" s="46"/>
      <c r="Z34" s="123" t="s">
        <v>411</v>
      </c>
      <c r="AA34" s="123" t="s">
        <v>42</v>
      </c>
      <c r="AB34" s="123" t="s">
        <v>591</v>
      </c>
      <c r="AC34" s="52" t="s">
        <v>592</v>
      </c>
      <c r="AD34" s="52"/>
      <c r="AE34" s="133"/>
      <c r="AF34" s="123"/>
      <c r="AG34" s="52" t="s">
        <v>61</v>
      </c>
      <c r="AH34" s="134" t="s">
        <v>813</v>
      </c>
      <c r="AI34" s="223"/>
      <c r="AJ34" s="52" t="s">
        <v>703</v>
      </c>
    </row>
    <row r="35" spans="1:36" s="116" customFormat="1" ht="51" x14ac:dyDescent="0.2">
      <c r="A35" s="122">
        <v>1</v>
      </c>
      <c r="B35" s="52" t="s">
        <v>266</v>
      </c>
      <c r="C35" s="52" t="s">
        <v>506</v>
      </c>
      <c r="D35" s="46">
        <f t="shared" si="2"/>
        <v>800000</v>
      </c>
      <c r="E35" s="46">
        <f>D35-F35</f>
        <v>425305</v>
      </c>
      <c r="F35" s="46">
        <v>374695</v>
      </c>
      <c r="G35" s="52" t="s">
        <v>269</v>
      </c>
      <c r="H35" s="140"/>
      <c r="I35" s="51"/>
      <c r="J35" s="140"/>
      <c r="K35" s="51"/>
      <c r="L35" s="140" t="s">
        <v>270</v>
      </c>
      <c r="M35" s="51"/>
      <c r="N35" s="140" t="s">
        <v>271</v>
      </c>
      <c r="O35" s="51">
        <v>404044</v>
      </c>
      <c r="P35" s="140" t="s">
        <v>271</v>
      </c>
      <c r="Q35" s="51"/>
      <c r="R35" s="52" t="s">
        <v>271</v>
      </c>
      <c r="S35" s="46">
        <v>300000</v>
      </c>
      <c r="T35" s="52" t="s">
        <v>271</v>
      </c>
      <c r="U35" s="46">
        <v>300000</v>
      </c>
      <c r="V35" s="52" t="s">
        <v>271</v>
      </c>
      <c r="W35" s="46">
        <v>200000</v>
      </c>
      <c r="X35" s="46"/>
      <c r="Y35" s="46"/>
      <c r="Z35" s="123" t="s">
        <v>588</v>
      </c>
      <c r="AA35" s="123" t="s">
        <v>272</v>
      </c>
      <c r="AB35" s="123" t="s">
        <v>815</v>
      </c>
      <c r="AC35" s="52" t="s">
        <v>273</v>
      </c>
      <c r="AD35" s="52"/>
      <c r="AE35" s="133"/>
      <c r="AF35" s="123"/>
      <c r="AG35" s="52" t="s">
        <v>61</v>
      </c>
      <c r="AH35" s="134" t="s">
        <v>814</v>
      </c>
      <c r="AI35" s="134"/>
      <c r="AJ35" s="52" t="s">
        <v>266</v>
      </c>
    </row>
    <row r="36" spans="1:36" s="113" customFormat="1" ht="72.599999999999994" customHeight="1" x14ac:dyDescent="0.2">
      <c r="A36" s="122">
        <v>1</v>
      </c>
      <c r="B36" s="52" t="s">
        <v>705</v>
      </c>
      <c r="C36" s="52" t="s">
        <v>736</v>
      </c>
      <c r="D36" s="46">
        <f t="shared" si="2"/>
        <v>2449712</v>
      </c>
      <c r="E36" s="46">
        <f t="shared" si="3"/>
        <v>1900000</v>
      </c>
      <c r="F36" s="46">
        <v>549712</v>
      </c>
      <c r="G36" s="52" t="s">
        <v>260</v>
      </c>
      <c r="H36" s="133"/>
      <c r="I36" s="124"/>
      <c r="J36" s="52" t="s">
        <v>35</v>
      </c>
      <c r="K36" s="46">
        <v>0</v>
      </c>
      <c r="L36" s="52" t="s">
        <v>35</v>
      </c>
      <c r="M36" s="46">
        <v>0</v>
      </c>
      <c r="N36" s="133"/>
      <c r="O36" s="133"/>
      <c r="P36" s="52" t="s">
        <v>263</v>
      </c>
      <c r="Q36" s="46" t="s">
        <v>139</v>
      </c>
      <c r="R36" s="64" t="s">
        <v>706</v>
      </c>
      <c r="S36" s="48">
        <v>400000</v>
      </c>
      <c r="T36" s="52" t="s">
        <v>37</v>
      </c>
      <c r="U36" s="46">
        <v>149712</v>
      </c>
      <c r="V36" s="46" t="s">
        <v>146</v>
      </c>
      <c r="W36" s="46">
        <v>1900000</v>
      </c>
      <c r="X36" s="46"/>
      <c r="Y36" s="46"/>
      <c r="Z36" s="123" t="s">
        <v>52</v>
      </c>
      <c r="AA36" s="123" t="s">
        <v>42</v>
      </c>
      <c r="AB36" s="123" t="s">
        <v>763</v>
      </c>
      <c r="AC36" s="52" t="s">
        <v>762</v>
      </c>
      <c r="AD36" s="52"/>
      <c r="AE36" s="133"/>
      <c r="AF36" s="123"/>
      <c r="AG36" s="52" t="s">
        <v>61</v>
      </c>
      <c r="AH36" s="134" t="s">
        <v>739</v>
      </c>
      <c r="AI36" s="134" t="s">
        <v>740</v>
      </c>
      <c r="AJ36" s="52" t="s">
        <v>816</v>
      </c>
    </row>
    <row r="37" spans="1:36" s="281" customFormat="1" ht="51" x14ac:dyDescent="0.2">
      <c r="A37" s="275">
        <v>1</v>
      </c>
      <c r="B37" s="235" t="s">
        <v>752</v>
      </c>
      <c r="C37" s="277" t="s">
        <v>589</v>
      </c>
      <c r="D37" s="270">
        <f t="shared" si="2"/>
        <v>446757</v>
      </c>
      <c r="E37" s="270">
        <f t="shared" si="3"/>
        <v>446757</v>
      </c>
      <c r="F37" s="270">
        <v>0</v>
      </c>
      <c r="G37" s="277"/>
      <c r="H37" s="276"/>
      <c r="I37" s="278"/>
      <c r="J37" s="277"/>
      <c r="K37" s="270"/>
      <c r="L37" s="277"/>
      <c r="M37" s="270"/>
      <c r="N37" s="276"/>
      <c r="O37" s="276"/>
      <c r="P37" s="277"/>
      <c r="Q37" s="270"/>
      <c r="R37" s="277" t="s">
        <v>753</v>
      </c>
      <c r="S37" s="270"/>
      <c r="T37" s="277" t="s">
        <v>37</v>
      </c>
      <c r="U37" s="270">
        <v>196757</v>
      </c>
      <c r="V37" s="270" t="s">
        <v>754</v>
      </c>
      <c r="W37" s="270">
        <v>250000</v>
      </c>
      <c r="X37" s="270"/>
      <c r="Y37" s="270"/>
      <c r="Z37" s="276" t="s">
        <v>411</v>
      </c>
      <c r="AA37" s="276" t="s">
        <v>42</v>
      </c>
      <c r="AB37" s="276" t="s">
        <v>530</v>
      </c>
      <c r="AC37" s="277" t="s">
        <v>751</v>
      </c>
      <c r="AD37" s="277" t="s">
        <v>780</v>
      </c>
      <c r="AE37" s="276"/>
      <c r="AF37" s="276"/>
      <c r="AG37" s="277" t="s">
        <v>61</v>
      </c>
      <c r="AH37" s="279" t="s">
        <v>817</v>
      </c>
      <c r="AI37" s="280"/>
      <c r="AJ37" s="277" t="s">
        <v>752</v>
      </c>
    </row>
    <row r="38" spans="1:36" s="116" customFormat="1" ht="72" customHeight="1" x14ac:dyDescent="0.2">
      <c r="A38" s="122">
        <v>1</v>
      </c>
      <c r="B38" s="52" t="s">
        <v>267</v>
      </c>
      <c r="C38" s="52" t="s">
        <v>171</v>
      </c>
      <c r="D38" s="46">
        <f t="shared" si="2"/>
        <v>300000</v>
      </c>
      <c r="E38" s="46">
        <f t="shared" si="3"/>
        <v>200000</v>
      </c>
      <c r="F38" s="46">
        <v>100000</v>
      </c>
      <c r="G38" s="52" t="s">
        <v>115</v>
      </c>
      <c r="H38" s="52" t="s">
        <v>268</v>
      </c>
      <c r="I38" s="46">
        <v>50000</v>
      </c>
      <c r="J38" s="52" t="s">
        <v>268</v>
      </c>
      <c r="K38" s="46">
        <v>50000</v>
      </c>
      <c r="L38" s="52" t="s">
        <v>268</v>
      </c>
      <c r="M38" s="46">
        <v>50000</v>
      </c>
      <c r="N38" s="52" t="s">
        <v>268</v>
      </c>
      <c r="O38" s="46">
        <v>100000</v>
      </c>
      <c r="P38" s="52" t="s">
        <v>268</v>
      </c>
      <c r="Q38" s="46">
        <v>100000</v>
      </c>
      <c r="R38" s="64" t="s">
        <v>268</v>
      </c>
      <c r="S38" s="48">
        <v>100000</v>
      </c>
      <c r="T38" s="52" t="s">
        <v>268</v>
      </c>
      <c r="U38" s="46">
        <v>100000</v>
      </c>
      <c r="V38" s="52" t="s">
        <v>268</v>
      </c>
      <c r="W38" s="46">
        <v>100000</v>
      </c>
      <c r="X38" s="46"/>
      <c r="Y38" s="46"/>
      <c r="Z38" s="123" t="s">
        <v>588</v>
      </c>
      <c r="AA38" s="123" t="s">
        <v>272</v>
      </c>
      <c r="AB38" s="123" t="s">
        <v>201</v>
      </c>
      <c r="AC38" s="52" t="s">
        <v>116</v>
      </c>
      <c r="AD38" s="52"/>
      <c r="AE38" s="133"/>
      <c r="AF38" s="123"/>
      <c r="AG38" s="52" t="s">
        <v>61</v>
      </c>
      <c r="AH38" s="142" t="s">
        <v>350</v>
      </c>
      <c r="AI38" s="142"/>
      <c r="AJ38" s="52" t="s">
        <v>267</v>
      </c>
    </row>
    <row r="39" spans="1:36" s="113" customFormat="1" ht="51" x14ac:dyDescent="0.2">
      <c r="A39" s="122">
        <v>1</v>
      </c>
      <c r="B39" s="52" t="s">
        <v>259</v>
      </c>
      <c r="C39" s="52" t="s">
        <v>585</v>
      </c>
      <c r="D39" s="46">
        <f t="shared" si="2"/>
        <v>1300000</v>
      </c>
      <c r="E39" s="46">
        <f t="shared" si="3"/>
        <v>1200000</v>
      </c>
      <c r="F39" s="46">
        <f>S39</f>
        <v>100000</v>
      </c>
      <c r="G39" s="52" t="s">
        <v>750</v>
      </c>
      <c r="H39" s="133"/>
      <c r="I39" s="124"/>
      <c r="J39" s="52"/>
      <c r="K39" s="46"/>
      <c r="L39" s="52" t="s">
        <v>261</v>
      </c>
      <c r="M39" s="46"/>
      <c r="N39" s="52" t="s">
        <v>264</v>
      </c>
      <c r="O39" s="46"/>
      <c r="P39" s="52" t="s">
        <v>405</v>
      </c>
      <c r="Q39" s="46" t="s">
        <v>139</v>
      </c>
      <c r="R39" s="64" t="s">
        <v>749</v>
      </c>
      <c r="S39" s="48">
        <v>100000</v>
      </c>
      <c r="T39" s="46" t="s">
        <v>499</v>
      </c>
      <c r="U39" s="46">
        <v>200000</v>
      </c>
      <c r="V39" s="46" t="s">
        <v>146</v>
      </c>
      <c r="W39" s="46">
        <v>1000000</v>
      </c>
      <c r="X39" s="46"/>
      <c r="Y39" s="46"/>
      <c r="Z39" s="123" t="s">
        <v>52</v>
      </c>
      <c r="AA39" s="123" t="s">
        <v>50</v>
      </c>
      <c r="AB39" s="123" t="s">
        <v>262</v>
      </c>
      <c r="AC39" s="52" t="s">
        <v>586</v>
      </c>
      <c r="AD39" s="52"/>
      <c r="AE39" s="133"/>
      <c r="AF39" s="123"/>
      <c r="AG39" s="52" t="s">
        <v>61</v>
      </c>
      <c r="AH39" s="130" t="s">
        <v>741</v>
      </c>
      <c r="AI39" s="142"/>
      <c r="AJ39" s="52" t="s">
        <v>259</v>
      </c>
    </row>
    <row r="40" spans="1:36" s="116" customFormat="1" ht="30" x14ac:dyDescent="0.2">
      <c r="A40" s="122">
        <v>4</v>
      </c>
      <c r="B40" s="52" t="s">
        <v>561</v>
      </c>
      <c r="C40" s="52" t="s">
        <v>257</v>
      </c>
      <c r="D40" s="46">
        <f t="shared" si="2"/>
        <v>227236</v>
      </c>
      <c r="E40" s="46">
        <f t="shared" si="3"/>
        <v>227236</v>
      </c>
      <c r="F40" s="46">
        <v>0</v>
      </c>
      <c r="G40" s="52" t="s">
        <v>258</v>
      </c>
      <c r="H40" s="138"/>
      <c r="I40" s="143"/>
      <c r="J40" s="140"/>
      <c r="K40" s="51"/>
      <c r="L40" s="140" t="s">
        <v>88</v>
      </c>
      <c r="M40" s="51"/>
      <c r="N40" s="51" t="s">
        <v>344</v>
      </c>
      <c r="O40" s="51"/>
      <c r="P40" s="51" t="s">
        <v>32</v>
      </c>
      <c r="Q40" s="51">
        <v>27236</v>
      </c>
      <c r="R40" s="46" t="s">
        <v>37</v>
      </c>
      <c r="S40" s="46">
        <v>27236</v>
      </c>
      <c r="T40" s="46" t="s">
        <v>146</v>
      </c>
      <c r="U40" s="46">
        <v>200000</v>
      </c>
      <c r="V40" s="46"/>
      <c r="W40" s="46"/>
      <c r="X40" s="46"/>
      <c r="Y40" s="46"/>
      <c r="Z40" s="123" t="s">
        <v>252</v>
      </c>
      <c r="AA40" s="123" t="s">
        <v>50</v>
      </c>
      <c r="AB40" s="123" t="s">
        <v>360</v>
      </c>
      <c r="AC40" s="52" t="s">
        <v>562</v>
      </c>
      <c r="AD40" s="52"/>
      <c r="AE40" s="133"/>
      <c r="AF40" s="123"/>
      <c r="AG40" s="52" t="s">
        <v>251</v>
      </c>
      <c r="AH40" s="134" t="s">
        <v>408</v>
      </c>
      <c r="AI40" s="142"/>
      <c r="AJ40" s="52" t="s">
        <v>561</v>
      </c>
    </row>
    <row r="41" spans="1:36" s="116" customFormat="1" ht="51" x14ac:dyDescent="0.2">
      <c r="A41" s="122">
        <v>1</v>
      </c>
      <c r="B41" s="64" t="s">
        <v>757</v>
      </c>
      <c r="C41" s="52" t="s">
        <v>891</v>
      </c>
      <c r="D41" s="46">
        <f t="shared" si="2"/>
        <v>932252</v>
      </c>
      <c r="E41" s="46">
        <f t="shared" si="3"/>
        <v>932252</v>
      </c>
      <c r="F41" s="46">
        <v>0</v>
      </c>
      <c r="G41" s="52" t="s">
        <v>287</v>
      </c>
      <c r="H41" s="138"/>
      <c r="I41" s="138"/>
      <c r="J41" s="140" t="s">
        <v>289</v>
      </c>
      <c r="K41" s="51">
        <v>63500</v>
      </c>
      <c r="L41" s="140" t="s">
        <v>33</v>
      </c>
      <c r="M41" s="51">
        <v>140000</v>
      </c>
      <c r="N41" s="140" t="s">
        <v>290</v>
      </c>
      <c r="O41" s="51">
        <v>1030000</v>
      </c>
      <c r="P41" s="140" t="s">
        <v>406</v>
      </c>
      <c r="Q41" s="51" t="s">
        <v>139</v>
      </c>
      <c r="R41" s="296" t="s">
        <v>296</v>
      </c>
      <c r="S41" s="293"/>
      <c r="T41" s="46" t="s">
        <v>755</v>
      </c>
      <c r="U41" s="46">
        <v>120000</v>
      </c>
      <c r="V41" s="46" t="s">
        <v>146</v>
      </c>
      <c r="W41" s="46">
        <v>812252</v>
      </c>
      <c r="X41" s="46"/>
      <c r="Y41" s="46"/>
      <c r="Z41" s="123" t="s">
        <v>52</v>
      </c>
      <c r="AA41" s="123" t="s">
        <v>50</v>
      </c>
      <c r="AB41" s="123" t="s">
        <v>72</v>
      </c>
      <c r="AC41" s="52" t="s">
        <v>756</v>
      </c>
      <c r="AD41" s="52"/>
      <c r="AE41" s="133"/>
      <c r="AF41" s="123"/>
      <c r="AG41" s="52" t="s">
        <v>61</v>
      </c>
      <c r="AH41" s="134" t="s">
        <v>407</v>
      </c>
      <c r="AI41" s="144"/>
      <c r="AJ41" s="52" t="s">
        <v>757</v>
      </c>
    </row>
    <row r="42" spans="1:36" s="242" customFormat="1" ht="51" x14ac:dyDescent="0.2">
      <c r="A42" s="235">
        <v>1</v>
      </c>
      <c r="B42" s="235" t="s">
        <v>775</v>
      </c>
      <c r="C42" s="235" t="s">
        <v>774</v>
      </c>
      <c r="D42" s="233">
        <f t="shared" si="2"/>
        <v>1775774</v>
      </c>
      <c r="E42" s="236">
        <f>D42-F42</f>
        <v>1775774</v>
      </c>
      <c r="F42" s="233">
        <v>0</v>
      </c>
      <c r="G42" s="235" t="s">
        <v>800</v>
      </c>
      <c r="H42" s="235"/>
      <c r="I42" s="233"/>
      <c r="J42" s="233"/>
      <c r="K42" s="233"/>
      <c r="L42" s="233"/>
      <c r="M42" s="233"/>
      <c r="N42" s="233"/>
      <c r="O42" s="233"/>
      <c r="P42" s="233"/>
      <c r="Q42" s="233"/>
      <c r="R42" s="237" t="s">
        <v>865</v>
      </c>
      <c r="S42" s="237"/>
      <c r="T42" s="233" t="s">
        <v>797</v>
      </c>
      <c r="U42" s="233">
        <v>1775774</v>
      </c>
      <c r="V42" s="233"/>
      <c r="W42" s="233"/>
      <c r="X42" s="233"/>
      <c r="Y42" s="233"/>
      <c r="Z42" s="234" t="s">
        <v>52</v>
      </c>
      <c r="AA42" s="235" t="s">
        <v>50</v>
      </c>
      <c r="AB42" s="235" t="s">
        <v>861</v>
      </c>
      <c r="AC42" s="238" t="s">
        <v>860</v>
      </c>
      <c r="AD42" s="235" t="s">
        <v>781</v>
      </c>
      <c r="AE42" s="239"/>
      <c r="AF42" s="235"/>
      <c r="AG42" s="235"/>
      <c r="AH42" s="240" t="s">
        <v>818</v>
      </c>
      <c r="AI42" s="241"/>
      <c r="AJ42" s="235" t="s">
        <v>775</v>
      </c>
    </row>
    <row r="43" spans="1:36" s="113" customFormat="1" ht="92.25" customHeight="1" x14ac:dyDescent="0.2">
      <c r="A43" s="122">
        <v>1</v>
      </c>
      <c r="B43" s="52" t="s">
        <v>496</v>
      </c>
      <c r="C43" s="52" t="s">
        <v>891</v>
      </c>
      <c r="D43" s="46">
        <f t="shared" si="2"/>
        <v>300000</v>
      </c>
      <c r="E43" s="236">
        <f>D43-F43</f>
        <v>300000</v>
      </c>
      <c r="F43" s="46">
        <v>0</v>
      </c>
      <c r="G43" s="52" t="s">
        <v>497</v>
      </c>
      <c r="H43" s="133"/>
      <c r="I43" s="133"/>
      <c r="J43" s="52"/>
      <c r="K43" s="46"/>
      <c r="L43" s="52"/>
      <c r="M43" s="46"/>
      <c r="N43" s="52"/>
      <c r="O43" s="46"/>
      <c r="P43" s="52"/>
      <c r="Q43" s="46"/>
      <c r="R43" s="46" t="s">
        <v>498</v>
      </c>
      <c r="S43" s="46">
        <v>150000</v>
      </c>
      <c r="T43" s="46" t="s">
        <v>499</v>
      </c>
      <c r="U43" s="46">
        <v>150000</v>
      </c>
      <c r="V43" s="46"/>
      <c r="W43" s="46"/>
      <c r="X43" s="46"/>
      <c r="Y43" s="46"/>
      <c r="Z43" s="123" t="s">
        <v>52</v>
      </c>
      <c r="AA43" s="123" t="s">
        <v>50</v>
      </c>
      <c r="AB43" s="123" t="s">
        <v>500</v>
      </c>
      <c r="AC43" s="52" t="s">
        <v>505</v>
      </c>
      <c r="AD43" s="52"/>
      <c r="AE43" s="133"/>
      <c r="AF43" s="123"/>
      <c r="AG43" s="52" t="s">
        <v>61</v>
      </c>
      <c r="AH43" s="232" t="s">
        <v>748</v>
      </c>
      <c r="AI43" s="223"/>
      <c r="AJ43" s="52" t="s">
        <v>496</v>
      </c>
    </row>
    <row r="44" spans="1:36" s="116" customFormat="1" ht="51" x14ac:dyDescent="0.2">
      <c r="A44" s="122">
        <v>1</v>
      </c>
      <c r="B44" s="52" t="s">
        <v>163</v>
      </c>
      <c r="C44" s="52" t="s">
        <v>55</v>
      </c>
      <c r="D44" s="46">
        <f t="shared" si="2"/>
        <v>330000</v>
      </c>
      <c r="E44" s="236">
        <f t="shared" ref="E44" si="4">D44-F44</f>
        <v>330000</v>
      </c>
      <c r="F44" s="46">
        <v>0</v>
      </c>
      <c r="G44" s="52" t="s">
        <v>176</v>
      </c>
      <c r="H44" s="133"/>
      <c r="I44" s="124"/>
      <c r="J44" s="133"/>
      <c r="K44" s="133"/>
      <c r="L44" s="52"/>
      <c r="M44" s="46"/>
      <c r="N44" s="133"/>
      <c r="O44" s="133"/>
      <c r="P44" s="133"/>
      <c r="Q44" s="133"/>
      <c r="R44" s="52" t="s">
        <v>33</v>
      </c>
      <c r="S44" s="46">
        <v>30000</v>
      </c>
      <c r="T44" s="52" t="s">
        <v>146</v>
      </c>
      <c r="U44" s="46">
        <v>300000</v>
      </c>
      <c r="V44" s="46"/>
      <c r="W44" s="46"/>
      <c r="X44" s="46"/>
      <c r="Y44" s="46"/>
      <c r="Z44" s="123" t="s">
        <v>57</v>
      </c>
      <c r="AA44" s="123" t="s">
        <v>58</v>
      </c>
      <c r="AB44" s="123" t="s">
        <v>227</v>
      </c>
      <c r="AC44" s="52" t="s">
        <v>191</v>
      </c>
      <c r="AD44" s="52"/>
      <c r="AE44" s="133"/>
      <c r="AF44" s="123"/>
      <c r="AG44" s="52" t="s">
        <v>54</v>
      </c>
      <c r="AH44" s="134" t="s">
        <v>277</v>
      </c>
      <c r="AI44" s="134"/>
      <c r="AJ44" s="52" t="s">
        <v>163</v>
      </c>
    </row>
    <row r="45" spans="1:36" s="116" customFormat="1" ht="51" x14ac:dyDescent="0.2">
      <c r="A45" s="122">
        <v>1</v>
      </c>
      <c r="B45" s="52" t="s">
        <v>758</v>
      </c>
      <c r="C45" s="52" t="s">
        <v>265</v>
      </c>
      <c r="D45" s="46">
        <f t="shared" si="2"/>
        <v>2455000</v>
      </c>
      <c r="E45" s="46">
        <f t="shared" ref="E45:E46" si="5">D45-F45</f>
        <v>2000000</v>
      </c>
      <c r="F45" s="46">
        <v>455000</v>
      </c>
      <c r="G45" s="52" t="s">
        <v>176</v>
      </c>
      <c r="H45" s="52" t="s">
        <v>36</v>
      </c>
      <c r="I45" s="65" t="s">
        <v>139</v>
      </c>
      <c r="J45" s="52" t="s">
        <v>36</v>
      </c>
      <c r="K45" s="46">
        <v>600000</v>
      </c>
      <c r="L45" s="52" t="s">
        <v>36</v>
      </c>
      <c r="M45" s="46">
        <v>3010020</v>
      </c>
      <c r="N45" s="52" t="s">
        <v>36</v>
      </c>
      <c r="O45" s="46">
        <v>3511690</v>
      </c>
      <c r="P45" s="52" t="s">
        <v>36</v>
      </c>
      <c r="Q45" s="46">
        <v>2911690</v>
      </c>
      <c r="R45" s="64" t="s">
        <v>36</v>
      </c>
      <c r="S45" s="48">
        <v>1455000</v>
      </c>
      <c r="T45" s="46" t="s">
        <v>146</v>
      </c>
      <c r="U45" s="46">
        <v>1000000</v>
      </c>
      <c r="V45" s="46"/>
      <c r="W45" s="46"/>
      <c r="X45" s="46"/>
      <c r="Y45" s="46"/>
      <c r="Z45" s="123" t="s">
        <v>57</v>
      </c>
      <c r="AA45" s="123" t="s">
        <v>58</v>
      </c>
      <c r="AB45" s="123" t="s">
        <v>759</v>
      </c>
      <c r="AC45" s="52" t="s">
        <v>760</v>
      </c>
      <c r="AD45" s="52"/>
      <c r="AE45" s="133"/>
      <c r="AF45" s="123"/>
      <c r="AG45" s="52" t="s">
        <v>54</v>
      </c>
      <c r="AH45" s="134" t="s">
        <v>279</v>
      </c>
      <c r="AI45" s="134"/>
      <c r="AJ45" s="52" t="s">
        <v>758</v>
      </c>
    </row>
    <row r="46" spans="1:36" s="116" customFormat="1" ht="51" x14ac:dyDescent="0.2">
      <c r="A46" s="122">
        <v>1</v>
      </c>
      <c r="B46" s="52" t="s">
        <v>28</v>
      </c>
      <c r="C46" s="52" t="s">
        <v>265</v>
      </c>
      <c r="D46" s="46">
        <f t="shared" si="2"/>
        <v>230000</v>
      </c>
      <c r="E46" s="46">
        <f t="shared" si="5"/>
        <v>230000</v>
      </c>
      <c r="F46" s="46">
        <v>0</v>
      </c>
      <c r="G46" s="52" t="s">
        <v>176</v>
      </c>
      <c r="H46" s="133"/>
      <c r="I46" s="65"/>
      <c r="J46" s="133"/>
      <c r="K46" s="133"/>
      <c r="L46" s="133"/>
      <c r="M46" s="133"/>
      <c r="N46" s="133"/>
      <c r="O46" s="133"/>
      <c r="P46" s="133"/>
      <c r="Q46" s="133"/>
      <c r="R46" s="52" t="s">
        <v>33</v>
      </c>
      <c r="S46" s="46">
        <v>30000</v>
      </c>
      <c r="T46" s="52" t="s">
        <v>146</v>
      </c>
      <c r="U46" s="46">
        <v>200000</v>
      </c>
      <c r="V46" s="46"/>
      <c r="W46" s="46"/>
      <c r="X46" s="46"/>
      <c r="Y46" s="46"/>
      <c r="Z46" s="123" t="s">
        <v>57</v>
      </c>
      <c r="AA46" s="123" t="s">
        <v>58</v>
      </c>
      <c r="AB46" s="123" t="s">
        <v>383</v>
      </c>
      <c r="AC46" s="52" t="s">
        <v>191</v>
      </c>
      <c r="AD46" s="52"/>
      <c r="AE46" s="133"/>
      <c r="AF46" s="123"/>
      <c r="AG46" s="52" t="s">
        <v>54</v>
      </c>
      <c r="AH46" s="134" t="s">
        <v>278</v>
      </c>
      <c r="AI46" s="134"/>
      <c r="AJ46" s="52" t="s">
        <v>28</v>
      </c>
    </row>
    <row r="47" spans="1:36" s="116" customFormat="1" ht="25.5" x14ac:dyDescent="0.2">
      <c r="A47" s="122">
        <v>1</v>
      </c>
      <c r="B47" s="52" t="s">
        <v>162</v>
      </c>
      <c r="C47" s="52" t="s">
        <v>265</v>
      </c>
      <c r="D47" s="46">
        <f t="shared" si="2"/>
        <v>0</v>
      </c>
      <c r="E47" s="46" t="s">
        <v>139</v>
      </c>
      <c r="F47" s="46" t="s">
        <v>139</v>
      </c>
      <c r="G47" s="52" t="s">
        <v>502</v>
      </c>
      <c r="H47" s="133"/>
      <c r="I47" s="124"/>
      <c r="J47" s="133"/>
      <c r="K47" s="133"/>
      <c r="L47" s="52" t="s">
        <v>33</v>
      </c>
      <c r="M47" s="46" t="s">
        <v>139</v>
      </c>
      <c r="N47" s="52" t="s">
        <v>38</v>
      </c>
      <c r="O47" s="46" t="s">
        <v>139</v>
      </c>
      <c r="P47" s="52" t="s">
        <v>38</v>
      </c>
      <c r="Q47" s="46" t="s">
        <v>139</v>
      </c>
      <c r="R47" s="46" t="s">
        <v>501</v>
      </c>
      <c r="S47" s="46"/>
      <c r="T47" s="46"/>
      <c r="U47" s="46"/>
      <c r="V47" s="46"/>
      <c r="W47" s="46"/>
      <c r="X47" s="46"/>
      <c r="Y47" s="46"/>
      <c r="Z47" s="123" t="s">
        <v>57</v>
      </c>
      <c r="AA47" s="123" t="s">
        <v>58</v>
      </c>
      <c r="AB47" s="123" t="s">
        <v>503</v>
      </c>
      <c r="AC47" s="52" t="s">
        <v>255</v>
      </c>
      <c r="AD47" s="52"/>
      <c r="AE47" s="133"/>
      <c r="AF47" s="123"/>
      <c r="AG47" s="52" t="s">
        <v>229</v>
      </c>
      <c r="AH47" s="142" t="s">
        <v>382</v>
      </c>
      <c r="AI47" s="142"/>
      <c r="AJ47" s="52" t="s">
        <v>162</v>
      </c>
    </row>
    <row r="48" spans="1:36" s="116" customFormat="1" ht="51" x14ac:dyDescent="0.2">
      <c r="A48" s="122">
        <v>1</v>
      </c>
      <c r="B48" s="52" t="s">
        <v>60</v>
      </c>
      <c r="C48" s="52" t="s">
        <v>265</v>
      </c>
      <c r="D48" s="46">
        <f t="shared" si="2"/>
        <v>0</v>
      </c>
      <c r="E48" s="46" t="s">
        <v>139</v>
      </c>
      <c r="F48" s="46" t="s">
        <v>139</v>
      </c>
      <c r="G48" s="52" t="s">
        <v>176</v>
      </c>
      <c r="H48" s="52" t="s">
        <v>143</v>
      </c>
      <c r="I48" s="65" t="s">
        <v>139</v>
      </c>
      <c r="J48" s="52" t="s">
        <v>143</v>
      </c>
      <c r="K48" s="191">
        <v>638460</v>
      </c>
      <c r="L48" s="52" t="s">
        <v>150</v>
      </c>
      <c r="M48" s="191">
        <v>744970</v>
      </c>
      <c r="N48" s="52" t="s">
        <v>150</v>
      </c>
      <c r="O48" s="191">
        <v>744970</v>
      </c>
      <c r="P48" s="191" t="s">
        <v>139</v>
      </c>
      <c r="Q48" s="191" t="s">
        <v>139</v>
      </c>
      <c r="R48" s="191" t="s">
        <v>146</v>
      </c>
      <c r="S48" s="191"/>
      <c r="T48" s="191" t="s">
        <v>146</v>
      </c>
      <c r="U48" s="191"/>
      <c r="V48" s="191" t="s">
        <v>146</v>
      </c>
      <c r="W48" s="191"/>
      <c r="X48" s="191"/>
      <c r="Y48" s="191"/>
      <c r="Z48" s="123" t="s">
        <v>57</v>
      </c>
      <c r="AA48" s="123" t="s">
        <v>58</v>
      </c>
      <c r="AB48" s="123" t="s">
        <v>56</v>
      </c>
      <c r="AC48" s="52" t="s">
        <v>192</v>
      </c>
      <c r="AD48" s="52"/>
      <c r="AE48" s="133"/>
      <c r="AF48" s="123"/>
      <c r="AG48" s="52" t="s">
        <v>54</v>
      </c>
      <c r="AH48" s="134" t="s">
        <v>280</v>
      </c>
      <c r="AI48" s="134"/>
      <c r="AJ48" s="52" t="s">
        <v>60</v>
      </c>
    </row>
    <row r="49" spans="1:36" s="17" customFormat="1" ht="51" x14ac:dyDescent="0.2">
      <c r="A49" s="52">
        <v>1</v>
      </c>
      <c r="B49" s="52" t="s">
        <v>59</v>
      </c>
      <c r="C49" s="52" t="s">
        <v>265</v>
      </c>
      <c r="D49" s="46">
        <f t="shared" si="2"/>
        <v>0</v>
      </c>
      <c r="E49" s="53" t="s">
        <v>139</v>
      </c>
      <c r="F49" s="46" t="s">
        <v>139</v>
      </c>
      <c r="G49" s="52" t="s">
        <v>176</v>
      </c>
      <c r="H49" s="52" t="s">
        <v>146</v>
      </c>
      <c r="I49" s="46" t="s">
        <v>139</v>
      </c>
      <c r="J49" s="52" t="s">
        <v>146</v>
      </c>
      <c r="K49" s="191">
        <v>142875</v>
      </c>
      <c r="L49" s="52" t="s">
        <v>146</v>
      </c>
      <c r="M49" s="191">
        <v>166688</v>
      </c>
      <c r="N49" s="52" t="s">
        <v>146</v>
      </c>
      <c r="O49" s="191">
        <v>166687</v>
      </c>
      <c r="P49" s="191" t="s">
        <v>146</v>
      </c>
      <c r="Q49" s="191" t="s">
        <v>139</v>
      </c>
      <c r="R49" s="191" t="s">
        <v>761</v>
      </c>
      <c r="S49" s="191"/>
      <c r="T49" s="191" t="s">
        <v>761</v>
      </c>
      <c r="U49" s="191"/>
      <c r="V49" s="191" t="s">
        <v>761</v>
      </c>
      <c r="W49" s="191"/>
      <c r="X49" s="191"/>
      <c r="Y49" s="191"/>
      <c r="Z49" s="52" t="s">
        <v>57</v>
      </c>
      <c r="AA49" s="52" t="s">
        <v>58</v>
      </c>
      <c r="AB49" s="52" t="s">
        <v>139</v>
      </c>
      <c r="AC49" s="52" t="s">
        <v>742</v>
      </c>
      <c r="AD49" s="52"/>
      <c r="AE49" s="52"/>
      <c r="AF49" s="52"/>
      <c r="AG49" s="52" t="s">
        <v>54</v>
      </c>
      <c r="AH49" s="135" t="s">
        <v>350</v>
      </c>
      <c r="AI49" s="135"/>
      <c r="AJ49" s="52" t="s">
        <v>59</v>
      </c>
    </row>
    <row r="50" spans="1:36" s="17" customFormat="1" ht="47.45" customHeight="1" x14ac:dyDescent="0.2">
      <c r="A50" s="52">
        <v>1</v>
      </c>
      <c r="B50" s="52" t="s">
        <v>274</v>
      </c>
      <c r="C50" s="52" t="s">
        <v>275</v>
      </c>
      <c r="D50" s="46">
        <v>805832</v>
      </c>
      <c r="E50" s="53">
        <f>D50-F50</f>
        <v>0</v>
      </c>
      <c r="F50" s="46">
        <v>805832</v>
      </c>
      <c r="G50" s="52" t="s">
        <v>788</v>
      </c>
      <c r="H50" s="52"/>
      <c r="I50" s="46"/>
      <c r="J50" s="52"/>
      <c r="K50" s="46"/>
      <c r="L50" s="52"/>
      <c r="M50" s="46"/>
      <c r="N50" s="52" t="s">
        <v>2</v>
      </c>
      <c r="O50" s="46">
        <v>60000</v>
      </c>
      <c r="P50" s="46" t="s">
        <v>399</v>
      </c>
      <c r="Q50" s="46">
        <v>55500</v>
      </c>
      <c r="R50" s="46" t="s">
        <v>345</v>
      </c>
      <c r="S50" s="46">
        <v>805832</v>
      </c>
      <c r="T50" s="46" t="s">
        <v>30</v>
      </c>
      <c r="U50" s="46"/>
      <c r="V50" s="46"/>
      <c r="W50" s="46"/>
      <c r="X50" s="46"/>
      <c r="Y50" s="46"/>
      <c r="Z50" s="52" t="s">
        <v>46</v>
      </c>
      <c r="AA50" s="52" t="s">
        <v>42</v>
      </c>
      <c r="AB50" s="52" t="s">
        <v>610</v>
      </c>
      <c r="AC50" s="52" t="s">
        <v>611</v>
      </c>
      <c r="AD50" s="52"/>
      <c r="AE50" s="243"/>
      <c r="AF50" s="52"/>
      <c r="AG50" s="52" t="s">
        <v>62</v>
      </c>
      <c r="AH50" s="244" t="s">
        <v>859</v>
      </c>
      <c r="AI50" s="244"/>
      <c r="AJ50" s="52" t="s">
        <v>274</v>
      </c>
    </row>
    <row r="51" spans="1:36" s="242" customFormat="1" ht="51" x14ac:dyDescent="0.2">
      <c r="A51" s="235">
        <v>1</v>
      </c>
      <c r="B51" s="235" t="s">
        <v>771</v>
      </c>
      <c r="C51" s="235" t="s">
        <v>772</v>
      </c>
      <c r="D51" s="233">
        <f t="shared" ref="D51:D71" si="6">S51+U51+W51</f>
        <v>2451757</v>
      </c>
      <c r="E51" s="236">
        <f t="shared" ref="E51:E53" si="7">D51-F51</f>
        <v>360500</v>
      </c>
      <c r="F51" s="233">
        <v>2091257</v>
      </c>
      <c r="G51" s="235" t="s">
        <v>215</v>
      </c>
      <c r="H51" s="235"/>
      <c r="I51" s="233">
        <f>SUM(I32:I50)</f>
        <v>50000</v>
      </c>
      <c r="J51" s="233"/>
      <c r="K51" s="233">
        <f>SUM(K32:K50)</f>
        <v>1494835</v>
      </c>
      <c r="L51" s="233"/>
      <c r="M51" s="233">
        <f>SUM(M32:M50)</f>
        <v>4111678</v>
      </c>
      <c r="N51" s="233"/>
      <c r="O51" s="233">
        <f>SUM(O32:O50)</f>
        <v>6017391</v>
      </c>
      <c r="P51" s="233"/>
      <c r="Q51" s="233">
        <f>SUM(Q32:Q50)</f>
        <v>3094426</v>
      </c>
      <c r="R51" s="233" t="s">
        <v>799</v>
      </c>
      <c r="S51" s="233">
        <v>2451757</v>
      </c>
      <c r="T51" s="233" t="s">
        <v>799</v>
      </c>
      <c r="U51" s="233"/>
      <c r="V51" s="233"/>
      <c r="W51" s="233"/>
      <c r="X51" s="233"/>
      <c r="Y51" s="233"/>
      <c r="Z51" s="235"/>
      <c r="AA51" s="235" t="s">
        <v>42</v>
      </c>
      <c r="AB51" s="235"/>
      <c r="AC51" s="238" t="s">
        <v>858</v>
      </c>
      <c r="AD51" s="136" t="s">
        <v>875</v>
      </c>
      <c r="AE51" s="239"/>
      <c r="AF51" s="235"/>
      <c r="AG51" s="235"/>
      <c r="AH51" s="240" t="s">
        <v>857</v>
      </c>
      <c r="AI51" s="241"/>
      <c r="AJ51" s="235" t="s">
        <v>771</v>
      </c>
    </row>
    <row r="52" spans="1:36" s="242" customFormat="1" ht="51" x14ac:dyDescent="0.2">
      <c r="A52" s="235">
        <v>1</v>
      </c>
      <c r="B52" s="235" t="s">
        <v>773</v>
      </c>
      <c r="C52" s="235" t="s">
        <v>774</v>
      </c>
      <c r="D52" s="233">
        <f t="shared" si="6"/>
        <v>247858</v>
      </c>
      <c r="E52" s="236">
        <f t="shared" si="7"/>
        <v>247858</v>
      </c>
      <c r="F52" s="233">
        <v>0</v>
      </c>
      <c r="G52" s="235" t="s">
        <v>800</v>
      </c>
      <c r="H52" s="235"/>
      <c r="I52" s="233"/>
      <c r="J52" s="233"/>
      <c r="K52" s="233"/>
      <c r="L52" s="233"/>
      <c r="M52" s="233"/>
      <c r="N52" s="233"/>
      <c r="O52" s="233"/>
      <c r="P52" s="233"/>
      <c r="Q52" s="233"/>
      <c r="R52" s="237"/>
      <c r="S52" s="237"/>
      <c r="T52" s="233" t="s">
        <v>799</v>
      </c>
      <c r="U52" s="233">
        <v>247858</v>
      </c>
      <c r="V52" s="233"/>
      <c r="W52" s="233"/>
      <c r="X52" s="233"/>
      <c r="Y52" s="233"/>
      <c r="Z52" s="235" t="s">
        <v>856</v>
      </c>
      <c r="AA52" s="235" t="s">
        <v>42</v>
      </c>
      <c r="AB52" s="235" t="s">
        <v>855</v>
      </c>
      <c r="AC52" s="238" t="s">
        <v>854</v>
      </c>
      <c r="AD52" s="235" t="s">
        <v>783</v>
      </c>
      <c r="AE52" s="239"/>
      <c r="AF52" s="235"/>
      <c r="AG52" s="235"/>
      <c r="AH52" s="240" t="s">
        <v>853</v>
      </c>
      <c r="AI52" s="241"/>
      <c r="AJ52" s="235" t="s">
        <v>773</v>
      </c>
    </row>
    <row r="53" spans="1:36" s="242" customFormat="1" ht="106.5" customHeight="1" x14ac:dyDescent="0.2">
      <c r="A53" s="235"/>
      <c r="B53" s="235" t="s">
        <v>776</v>
      </c>
      <c r="C53" s="235" t="s">
        <v>774</v>
      </c>
      <c r="D53" s="233">
        <f t="shared" si="6"/>
        <v>164630</v>
      </c>
      <c r="E53" s="236">
        <f t="shared" si="7"/>
        <v>164630</v>
      </c>
      <c r="F53" s="233">
        <v>0</v>
      </c>
      <c r="G53" s="235" t="s">
        <v>801</v>
      </c>
      <c r="H53" s="235"/>
      <c r="I53" s="233"/>
      <c r="J53" s="233"/>
      <c r="K53" s="233"/>
      <c r="L53" s="233"/>
      <c r="M53" s="233"/>
      <c r="N53" s="233"/>
      <c r="O53" s="233"/>
      <c r="P53" s="233"/>
      <c r="Q53" s="233"/>
      <c r="R53" s="237"/>
      <c r="S53" s="237"/>
      <c r="T53" s="233" t="s">
        <v>799</v>
      </c>
      <c r="U53" s="236">
        <v>164630</v>
      </c>
      <c r="V53" s="233"/>
      <c r="W53" s="233"/>
      <c r="X53" s="233"/>
      <c r="Y53" s="233"/>
      <c r="Z53" s="235" t="s">
        <v>252</v>
      </c>
      <c r="AA53" s="235" t="s">
        <v>50</v>
      </c>
      <c r="AB53" s="235" t="s">
        <v>852</v>
      </c>
      <c r="AC53" s="238" t="s">
        <v>850</v>
      </c>
      <c r="AD53" s="235" t="s">
        <v>782</v>
      </c>
      <c r="AE53" s="239"/>
      <c r="AF53" s="235"/>
      <c r="AG53" s="235"/>
      <c r="AH53" s="240" t="s">
        <v>849</v>
      </c>
      <c r="AI53" s="241"/>
      <c r="AJ53" s="235" t="s">
        <v>776</v>
      </c>
    </row>
    <row r="54" spans="1:36" s="242" customFormat="1" ht="76.5" x14ac:dyDescent="0.2">
      <c r="A54" s="235">
        <v>1</v>
      </c>
      <c r="B54" s="235" t="s">
        <v>777</v>
      </c>
      <c r="C54" s="235" t="s">
        <v>774</v>
      </c>
      <c r="D54" s="233">
        <f t="shared" si="6"/>
        <v>10823972</v>
      </c>
      <c r="E54" s="236">
        <f>D54-F54</f>
        <v>8332972</v>
      </c>
      <c r="F54" s="233">
        <v>2491000</v>
      </c>
      <c r="G54" s="235" t="s">
        <v>846</v>
      </c>
      <c r="H54" s="235"/>
      <c r="I54" s="233"/>
      <c r="J54" s="233"/>
      <c r="K54" s="233"/>
      <c r="L54" s="233"/>
      <c r="M54" s="233"/>
      <c r="N54" s="233"/>
      <c r="O54" s="233"/>
      <c r="P54" s="233"/>
      <c r="Q54" s="233"/>
      <c r="R54" s="233"/>
      <c r="S54" s="233"/>
      <c r="T54" s="233" t="s">
        <v>845</v>
      </c>
      <c r="U54" s="233">
        <v>10823972</v>
      </c>
      <c r="V54" s="233" t="s">
        <v>845</v>
      </c>
      <c r="W54" s="233"/>
      <c r="X54" s="233"/>
      <c r="Y54" s="233"/>
      <c r="Z54" s="235" t="s">
        <v>848</v>
      </c>
      <c r="AA54" s="235" t="s">
        <v>42</v>
      </c>
      <c r="AB54" s="235" t="s">
        <v>851</v>
      </c>
      <c r="AC54" s="238" t="s">
        <v>847</v>
      </c>
      <c r="AD54" s="235" t="s">
        <v>784</v>
      </c>
      <c r="AE54" s="239"/>
      <c r="AF54" s="235"/>
      <c r="AG54" s="235"/>
      <c r="AH54" s="240" t="s">
        <v>844</v>
      </c>
      <c r="AI54" s="241"/>
      <c r="AJ54" s="235" t="s">
        <v>777</v>
      </c>
    </row>
    <row r="55" spans="1:36" ht="14.25" x14ac:dyDescent="0.2">
      <c r="A55" s="60"/>
      <c r="B55" s="60"/>
      <c r="C55" s="60"/>
      <c r="D55" s="46">
        <f>S55+U55+W55</f>
        <v>30253943</v>
      </c>
      <c r="E55" s="46"/>
      <c r="F55" s="46"/>
      <c r="G55" s="52"/>
      <c r="H55" s="138"/>
      <c r="I55" s="51">
        <f>SUM(I39:I54)</f>
        <v>50000</v>
      </c>
      <c r="J55" s="51"/>
      <c r="K55" s="51">
        <f>SUM(K39:K54)</f>
        <v>2939670</v>
      </c>
      <c r="L55" s="51"/>
      <c r="M55" s="51">
        <f>SUM(M39:M54)</f>
        <v>8173356</v>
      </c>
      <c r="N55" s="51"/>
      <c r="O55" s="51">
        <f>SUM(O39:O54)</f>
        <v>11530738</v>
      </c>
      <c r="P55" s="51"/>
      <c r="Q55" s="51">
        <f>SUM(Q39:Q54)</f>
        <v>6088852</v>
      </c>
      <c r="R55" s="46"/>
      <c r="S55" s="46">
        <f>SUM(S31:S54)</f>
        <v>6240595</v>
      </c>
      <c r="T55" s="46"/>
      <c r="U55" s="46">
        <f>SUM(U31:U54)</f>
        <v>19701096</v>
      </c>
      <c r="V55" s="55"/>
      <c r="W55" s="46">
        <f>SUM(W31:W54)</f>
        <v>4312252</v>
      </c>
      <c r="X55" s="46"/>
      <c r="Y55" s="46"/>
      <c r="Z55" s="60"/>
      <c r="AA55" s="60"/>
      <c r="AB55" s="60"/>
      <c r="AC55" s="50"/>
      <c r="AD55" s="60"/>
      <c r="AE55" s="146"/>
      <c r="AF55" s="60"/>
      <c r="AG55" s="60"/>
      <c r="AH55" s="147"/>
      <c r="AI55" s="147"/>
      <c r="AJ55" s="60"/>
    </row>
    <row r="56" spans="1:36" s="256" customFormat="1" ht="15" x14ac:dyDescent="0.2">
      <c r="A56" s="184" t="s">
        <v>15</v>
      </c>
      <c r="B56" s="186"/>
      <c r="C56" s="186"/>
      <c r="D56" s="187"/>
      <c r="E56" s="186"/>
      <c r="F56" s="187"/>
      <c r="G56" s="186"/>
      <c r="H56" s="186"/>
      <c r="I56" s="187"/>
      <c r="J56" s="186"/>
      <c r="K56" s="187"/>
      <c r="L56" s="186"/>
      <c r="M56" s="187"/>
      <c r="N56" s="186"/>
      <c r="O56" s="187"/>
      <c r="P56" s="187"/>
      <c r="Q56" s="187"/>
      <c r="R56" s="187"/>
      <c r="S56" s="187"/>
      <c r="T56" s="187"/>
      <c r="U56" s="187"/>
      <c r="V56" s="187"/>
      <c r="W56" s="187"/>
      <c r="X56" s="187"/>
      <c r="Y56" s="187"/>
      <c r="Z56" s="186"/>
      <c r="AA56" s="186"/>
      <c r="AB56" s="186"/>
      <c r="AC56" s="188"/>
      <c r="AD56" s="186"/>
      <c r="AE56" s="299"/>
      <c r="AF56" s="185"/>
      <c r="AG56" s="186"/>
      <c r="AH56" s="299"/>
      <c r="AI56" s="299"/>
      <c r="AJ56" s="186"/>
    </row>
    <row r="57" spans="1:36" s="17" customFormat="1" ht="38.25" x14ac:dyDescent="0.2">
      <c r="A57" s="52">
        <v>1</v>
      </c>
      <c r="B57" s="52" t="s">
        <v>494</v>
      </c>
      <c r="C57" s="52" t="s">
        <v>87</v>
      </c>
      <c r="D57" s="46">
        <f t="shared" si="6"/>
        <v>1508592</v>
      </c>
      <c r="E57" s="59">
        <f>D57-F57</f>
        <v>1508592</v>
      </c>
      <c r="F57" s="46">
        <v>0</v>
      </c>
      <c r="G57" s="52" t="s">
        <v>1</v>
      </c>
      <c r="H57" s="52"/>
      <c r="I57" s="46"/>
      <c r="J57" s="52"/>
      <c r="K57" s="46"/>
      <c r="L57" s="52"/>
      <c r="M57" s="46"/>
      <c r="N57" s="52"/>
      <c r="O57" s="52"/>
      <c r="P57" s="52"/>
      <c r="Q57" s="52"/>
      <c r="R57" s="46"/>
      <c r="S57" s="46"/>
      <c r="T57" s="46" t="s">
        <v>146</v>
      </c>
      <c r="U57" s="46">
        <v>1508592</v>
      </c>
      <c r="V57" s="46"/>
      <c r="W57" s="46"/>
      <c r="X57" s="46"/>
      <c r="Y57" s="46"/>
      <c r="Z57" s="52" t="s">
        <v>49</v>
      </c>
      <c r="AA57" s="52" t="s">
        <v>29</v>
      </c>
      <c r="AB57" s="52" t="s">
        <v>523</v>
      </c>
      <c r="AC57" s="52" t="s">
        <v>293</v>
      </c>
      <c r="AD57" s="52"/>
      <c r="AE57" s="52"/>
      <c r="AF57" s="52"/>
      <c r="AG57" s="149" t="s">
        <v>74</v>
      </c>
      <c r="AH57" s="134" t="s">
        <v>301</v>
      </c>
      <c r="AI57" s="134"/>
      <c r="AJ57" s="52" t="s">
        <v>494</v>
      </c>
    </row>
    <row r="58" spans="1:36" s="17" customFormat="1" ht="57" customHeight="1" x14ac:dyDescent="0.2">
      <c r="A58" s="52">
        <v>1</v>
      </c>
      <c r="B58" s="52" t="s">
        <v>391</v>
      </c>
      <c r="C58" s="52" t="s">
        <v>87</v>
      </c>
      <c r="D58" s="46">
        <f t="shared" si="6"/>
        <v>700000</v>
      </c>
      <c r="E58" s="59">
        <f>D58-F58</f>
        <v>700000</v>
      </c>
      <c r="F58" s="46">
        <v>0</v>
      </c>
      <c r="G58" s="52" t="s">
        <v>298</v>
      </c>
      <c r="H58" s="52"/>
      <c r="I58" s="46"/>
      <c r="J58" s="52"/>
      <c r="K58" s="46"/>
      <c r="L58" s="52"/>
      <c r="M58" s="46"/>
      <c r="N58" s="52"/>
      <c r="O58" s="52"/>
      <c r="P58" s="53" t="s">
        <v>299</v>
      </c>
      <c r="Q58" s="46">
        <v>0</v>
      </c>
      <c r="R58" s="46"/>
      <c r="S58" s="46"/>
      <c r="T58" s="46"/>
      <c r="U58" s="46"/>
      <c r="V58" s="46" t="s">
        <v>146</v>
      </c>
      <c r="W58" s="46">
        <v>700000</v>
      </c>
      <c r="X58" s="46"/>
      <c r="Y58" s="46"/>
      <c r="Z58" s="52" t="s">
        <v>49</v>
      </c>
      <c r="AA58" s="52" t="s">
        <v>29</v>
      </c>
      <c r="AB58" s="52" t="s">
        <v>324</v>
      </c>
      <c r="AC58" s="52" t="s">
        <v>389</v>
      </c>
      <c r="AD58" s="52"/>
      <c r="AE58" s="52"/>
      <c r="AF58" s="52"/>
      <c r="AG58" s="149" t="s">
        <v>79</v>
      </c>
      <c r="AH58" s="150" t="s">
        <v>390</v>
      </c>
      <c r="AI58" s="52"/>
      <c r="AJ58" s="52" t="s">
        <v>391</v>
      </c>
    </row>
    <row r="59" spans="1:36" s="17" customFormat="1" ht="69.599999999999994" customHeight="1" x14ac:dyDescent="0.2">
      <c r="A59" s="52">
        <v>1</v>
      </c>
      <c r="B59" s="52" t="s">
        <v>394</v>
      </c>
      <c r="C59" s="52" t="s">
        <v>294</v>
      </c>
      <c r="D59" s="46">
        <f t="shared" si="6"/>
        <v>568932</v>
      </c>
      <c r="E59" s="59">
        <f t="shared" ref="E59:E68" si="8">D59-F59</f>
        <v>568932</v>
      </c>
      <c r="F59" s="46">
        <v>0</v>
      </c>
      <c r="G59" s="52" t="s">
        <v>524</v>
      </c>
      <c r="H59" s="52"/>
      <c r="I59" s="46"/>
      <c r="J59" s="52"/>
      <c r="K59" s="46"/>
      <c r="L59" s="52"/>
      <c r="M59" s="46"/>
      <c r="N59" s="53" t="s">
        <v>299</v>
      </c>
      <c r="O59" s="46">
        <v>0</v>
      </c>
      <c r="P59" s="46" t="s">
        <v>297</v>
      </c>
      <c r="Q59" s="46">
        <v>200000</v>
      </c>
      <c r="R59" s="17" t="s">
        <v>625</v>
      </c>
      <c r="T59" s="46" t="s">
        <v>146</v>
      </c>
      <c r="U59" s="46">
        <v>568932</v>
      </c>
      <c r="V59" s="46"/>
      <c r="W59" s="46"/>
      <c r="X59" s="46"/>
      <c r="Y59" s="46"/>
      <c r="Z59" s="52" t="s">
        <v>49</v>
      </c>
      <c r="AA59" s="52" t="s">
        <v>29</v>
      </c>
      <c r="AB59" s="52" t="s">
        <v>90</v>
      </c>
      <c r="AC59" s="52" t="s">
        <v>393</v>
      </c>
      <c r="AD59" s="52"/>
      <c r="AE59" s="52"/>
      <c r="AF59" s="52"/>
      <c r="AG59" s="149" t="s">
        <v>79</v>
      </c>
      <c r="AH59" s="134" t="s">
        <v>308</v>
      </c>
      <c r="AI59" s="134"/>
      <c r="AJ59" s="52" t="s">
        <v>394</v>
      </c>
    </row>
    <row r="60" spans="1:36" s="17" customFormat="1" ht="76.5" x14ac:dyDescent="0.2">
      <c r="A60" s="52">
        <v>1</v>
      </c>
      <c r="B60" s="52" t="s">
        <v>64</v>
      </c>
      <c r="C60" s="52" t="s">
        <v>627</v>
      </c>
      <c r="D60" s="46">
        <f t="shared" si="6"/>
        <v>20000</v>
      </c>
      <c r="E60" s="59">
        <f t="shared" si="8"/>
        <v>20000</v>
      </c>
      <c r="F60" s="46">
        <v>0</v>
      </c>
      <c r="G60" s="52" t="s">
        <v>626</v>
      </c>
      <c r="H60" s="52" t="s">
        <v>111</v>
      </c>
      <c r="I60" s="46">
        <v>10000</v>
      </c>
      <c r="J60" s="52" t="s">
        <v>311</v>
      </c>
      <c r="K60" s="46">
        <v>0</v>
      </c>
      <c r="L60" s="52" t="s">
        <v>312</v>
      </c>
      <c r="M60" s="46"/>
      <c r="N60" s="52" t="s">
        <v>312</v>
      </c>
      <c r="O60" s="46"/>
      <c r="P60" s="52" t="s">
        <v>312</v>
      </c>
      <c r="Q60" s="46"/>
      <c r="R60" s="52" t="s">
        <v>312</v>
      </c>
      <c r="S60" s="46">
        <v>10000</v>
      </c>
      <c r="T60" s="46"/>
      <c r="U60" s="46"/>
      <c r="V60" s="52" t="s">
        <v>312</v>
      </c>
      <c r="W60" s="46">
        <v>10000</v>
      </c>
      <c r="X60" s="46"/>
      <c r="Y60" s="46"/>
      <c r="Z60" s="52" t="s">
        <v>80</v>
      </c>
      <c r="AA60" s="52" t="s">
        <v>42</v>
      </c>
      <c r="AB60" s="52" t="s">
        <v>72</v>
      </c>
      <c r="AC60" s="52" t="s">
        <v>186</v>
      </c>
      <c r="AD60" s="52"/>
      <c r="AE60" s="52"/>
      <c r="AF60" s="52"/>
      <c r="AG60" s="149" t="s">
        <v>112</v>
      </c>
      <c r="AH60" s="151" t="s">
        <v>302</v>
      </c>
      <c r="AI60" s="134"/>
      <c r="AJ60" s="52" t="s">
        <v>64</v>
      </c>
    </row>
    <row r="61" spans="1:36" s="17" customFormat="1" ht="59.1" customHeight="1" x14ac:dyDescent="0.2">
      <c r="A61" s="52">
        <v>1</v>
      </c>
      <c r="B61" s="52" t="s">
        <v>629</v>
      </c>
      <c r="C61" s="52" t="s">
        <v>628</v>
      </c>
      <c r="D61" s="46">
        <f t="shared" si="6"/>
        <v>20000</v>
      </c>
      <c r="E61" s="59">
        <f t="shared" si="8"/>
        <v>10000</v>
      </c>
      <c r="F61" s="46">
        <f>S61+U61</f>
        <v>10000</v>
      </c>
      <c r="G61" s="52" t="s">
        <v>626</v>
      </c>
      <c r="H61" s="52"/>
      <c r="I61" s="46"/>
      <c r="J61" s="52"/>
      <c r="K61" s="46"/>
      <c r="L61" s="52"/>
      <c r="M61" s="46"/>
      <c r="N61" s="52"/>
      <c r="O61" s="46"/>
      <c r="P61" s="52"/>
      <c r="Q61" s="46"/>
      <c r="R61" s="52"/>
      <c r="S61" s="46"/>
      <c r="T61" s="52" t="s">
        <v>312</v>
      </c>
      <c r="U61" s="46">
        <v>10000</v>
      </c>
      <c r="V61" s="52" t="s">
        <v>312</v>
      </c>
      <c r="W61" s="46">
        <v>10000</v>
      </c>
      <c r="X61" s="46"/>
      <c r="Y61" s="46"/>
      <c r="Z61" s="52" t="s">
        <v>630</v>
      </c>
      <c r="AA61" s="52" t="s">
        <v>29</v>
      </c>
      <c r="AB61" s="52" t="s">
        <v>631</v>
      </c>
      <c r="AC61" s="52" t="s">
        <v>632</v>
      </c>
      <c r="AD61" s="52"/>
      <c r="AE61" s="52"/>
      <c r="AF61" s="52"/>
      <c r="AG61" s="149" t="s">
        <v>651</v>
      </c>
      <c r="AH61" s="134" t="s">
        <v>747</v>
      </c>
      <c r="AI61" s="134"/>
      <c r="AJ61" s="52" t="s">
        <v>629</v>
      </c>
    </row>
    <row r="62" spans="1:36" s="17" customFormat="1" ht="61.35" customHeight="1" x14ac:dyDescent="0.2">
      <c r="A62" s="52">
        <v>1</v>
      </c>
      <c r="B62" s="52" t="s">
        <v>840</v>
      </c>
      <c r="C62" s="52" t="s">
        <v>892</v>
      </c>
      <c r="D62" s="46">
        <f t="shared" si="6"/>
        <v>98200</v>
      </c>
      <c r="E62" s="59">
        <f t="shared" si="8"/>
        <v>98200</v>
      </c>
      <c r="F62" s="46">
        <v>0</v>
      </c>
      <c r="G62" s="52" t="s">
        <v>796</v>
      </c>
      <c r="H62" s="52"/>
      <c r="I62" s="46"/>
      <c r="J62" s="52"/>
      <c r="K62" s="46"/>
      <c r="L62" s="52" t="s">
        <v>295</v>
      </c>
      <c r="M62" s="46">
        <v>10000</v>
      </c>
      <c r="N62" s="52" t="s">
        <v>313</v>
      </c>
      <c r="O62" s="46">
        <v>1000</v>
      </c>
      <c r="P62" s="46"/>
      <c r="Q62" s="46"/>
      <c r="R62" s="46" t="s">
        <v>795</v>
      </c>
      <c r="S62" s="46">
        <v>98200</v>
      </c>
      <c r="T62" s="46"/>
      <c r="U62" s="46"/>
      <c r="V62" s="46"/>
      <c r="W62" s="46"/>
      <c r="X62" s="46"/>
      <c r="Y62" s="46"/>
      <c r="Z62" s="52" t="s">
        <v>89</v>
      </c>
      <c r="AA62" s="52" t="s">
        <v>42</v>
      </c>
      <c r="AB62" s="52" t="s">
        <v>633</v>
      </c>
      <c r="AC62" s="52" t="s">
        <v>720</v>
      </c>
      <c r="AD62" s="52"/>
      <c r="AE62" s="52"/>
      <c r="AF62" s="52"/>
      <c r="AG62" s="149" t="s">
        <v>634</v>
      </c>
      <c r="AH62" s="134" t="s">
        <v>839</v>
      </c>
      <c r="AI62" s="134"/>
      <c r="AJ62" s="52" t="s">
        <v>840</v>
      </c>
    </row>
    <row r="63" spans="1:36" s="17" customFormat="1" ht="38.25" x14ac:dyDescent="0.2">
      <c r="A63" s="52">
        <v>1</v>
      </c>
      <c r="B63" s="52" t="s">
        <v>314</v>
      </c>
      <c r="C63" s="52" t="s">
        <v>893</v>
      </c>
      <c r="D63" s="46">
        <f t="shared" si="6"/>
        <v>400000</v>
      </c>
      <c r="E63" s="59">
        <f t="shared" si="8"/>
        <v>400000</v>
      </c>
      <c r="F63" s="46">
        <v>0</v>
      </c>
      <c r="G63" s="52" t="s">
        <v>309</v>
      </c>
      <c r="H63" s="52"/>
      <c r="I63" s="46"/>
      <c r="J63" s="52"/>
      <c r="K63" s="46"/>
      <c r="L63" s="52"/>
      <c r="M63" s="46"/>
      <c r="N63" s="52"/>
      <c r="O63" s="52"/>
      <c r="P63" s="52"/>
      <c r="Q63" s="52"/>
      <c r="R63" s="46" t="s">
        <v>296</v>
      </c>
      <c r="S63" s="46"/>
      <c r="T63" s="46"/>
      <c r="U63" s="46"/>
      <c r="V63" s="46" t="s">
        <v>146</v>
      </c>
      <c r="W63" s="46">
        <v>400000</v>
      </c>
      <c r="X63" s="46"/>
      <c r="Y63" s="46"/>
      <c r="Z63" s="52" t="s">
        <v>89</v>
      </c>
      <c r="AA63" s="52" t="s">
        <v>42</v>
      </c>
      <c r="AB63" s="52" t="s">
        <v>72</v>
      </c>
      <c r="AC63" s="52" t="s">
        <v>721</v>
      </c>
      <c r="AD63" s="52"/>
      <c r="AE63" s="52"/>
      <c r="AF63" s="52"/>
      <c r="AG63" s="149" t="s">
        <v>634</v>
      </c>
      <c r="AH63" s="134" t="s">
        <v>303</v>
      </c>
      <c r="AI63" s="134"/>
      <c r="AJ63" s="52" t="s">
        <v>314</v>
      </c>
    </row>
    <row r="64" spans="1:36" s="17" customFormat="1" ht="60.6" customHeight="1" x14ac:dyDescent="0.2">
      <c r="A64" s="52">
        <v>1</v>
      </c>
      <c r="B64" s="52" t="s">
        <v>644</v>
      </c>
      <c r="C64" s="52" t="s">
        <v>894</v>
      </c>
      <c r="D64" s="46">
        <f t="shared" si="6"/>
        <v>500000</v>
      </c>
      <c r="E64" s="59">
        <f t="shared" si="8"/>
        <v>500000</v>
      </c>
      <c r="F64" s="46">
        <v>0</v>
      </c>
      <c r="G64" s="52" t="s">
        <v>645</v>
      </c>
      <c r="H64" s="52"/>
      <c r="I64" s="46"/>
      <c r="J64" s="52"/>
      <c r="K64" s="46"/>
      <c r="L64" s="52"/>
      <c r="M64" s="46"/>
      <c r="N64" s="52"/>
      <c r="O64" s="52"/>
      <c r="P64" s="52"/>
      <c r="Q64" s="52"/>
      <c r="R64" s="64" t="s">
        <v>646</v>
      </c>
      <c r="S64" s="48"/>
      <c r="T64" s="46"/>
      <c r="U64" s="46"/>
      <c r="V64" s="46" t="s">
        <v>647</v>
      </c>
      <c r="W64" s="46">
        <v>500000</v>
      </c>
      <c r="X64" s="46" t="s">
        <v>707</v>
      </c>
      <c r="Y64" s="46">
        <v>175000</v>
      </c>
      <c r="Z64" s="52" t="s">
        <v>708</v>
      </c>
      <c r="AA64" s="52" t="s">
        <v>42</v>
      </c>
      <c r="AB64" s="52" t="s">
        <v>114</v>
      </c>
      <c r="AC64" s="52" t="s">
        <v>709</v>
      </c>
      <c r="AD64" s="52"/>
      <c r="AE64" s="52"/>
      <c r="AF64" s="52"/>
      <c r="AG64" s="149" t="s">
        <v>61</v>
      </c>
      <c r="AH64" s="134"/>
      <c r="AI64" s="134"/>
      <c r="AJ64" s="52" t="s">
        <v>644</v>
      </c>
    </row>
    <row r="65" spans="1:36" s="17" customFormat="1" ht="44.45" customHeight="1" x14ac:dyDescent="0.2">
      <c r="A65" s="52">
        <v>1</v>
      </c>
      <c r="B65" s="52" t="s">
        <v>304</v>
      </c>
      <c r="C65" s="52" t="s">
        <v>66</v>
      </c>
      <c r="D65" s="46">
        <f t="shared" si="6"/>
        <v>100000</v>
      </c>
      <c r="E65" s="59">
        <f t="shared" si="8"/>
        <v>100000</v>
      </c>
      <c r="F65" s="46">
        <v>0</v>
      </c>
      <c r="G65" s="52" t="s">
        <v>291</v>
      </c>
      <c r="H65" s="52"/>
      <c r="I65" s="46"/>
      <c r="J65" s="52"/>
      <c r="K65" s="52"/>
      <c r="L65" s="52"/>
      <c r="M65" s="52"/>
      <c r="N65" s="52"/>
      <c r="O65" s="52"/>
      <c r="P65" s="52"/>
      <c r="Q65" s="52"/>
      <c r="R65" s="52"/>
      <c r="S65" s="46"/>
      <c r="T65" s="52" t="s">
        <v>635</v>
      </c>
      <c r="U65" s="46">
        <v>50000</v>
      </c>
      <c r="V65" s="52" t="s">
        <v>344</v>
      </c>
      <c r="W65" s="46">
        <v>50000</v>
      </c>
      <c r="X65" s="46"/>
      <c r="Y65" s="46"/>
      <c r="Z65" s="52" t="s">
        <v>82</v>
      </c>
      <c r="AA65" s="52" t="s">
        <v>42</v>
      </c>
      <c r="AB65" s="52" t="s">
        <v>72</v>
      </c>
      <c r="AC65" s="52" t="s">
        <v>187</v>
      </c>
      <c r="AD65" s="52"/>
      <c r="AE65" s="52"/>
      <c r="AF65" s="52"/>
      <c r="AG65" s="149" t="s">
        <v>76</v>
      </c>
      <c r="AH65" s="134" t="s">
        <v>305</v>
      </c>
      <c r="AI65" s="134"/>
      <c r="AJ65" s="52" t="s">
        <v>304</v>
      </c>
    </row>
    <row r="66" spans="1:36" s="17" customFormat="1" ht="72.599999999999994" customHeight="1" x14ac:dyDescent="0.2">
      <c r="A66" s="52">
        <v>1</v>
      </c>
      <c r="B66" s="52" t="s">
        <v>637</v>
      </c>
      <c r="C66" s="52" t="s">
        <v>638</v>
      </c>
      <c r="D66" s="46">
        <f t="shared" si="6"/>
        <v>100000</v>
      </c>
      <c r="E66" s="59">
        <f t="shared" si="8"/>
        <v>100000</v>
      </c>
      <c r="F66" s="46">
        <v>0</v>
      </c>
      <c r="G66" s="52" t="s">
        <v>291</v>
      </c>
      <c r="H66" s="52"/>
      <c r="I66" s="46"/>
      <c r="J66" s="52"/>
      <c r="K66" s="52"/>
      <c r="L66" s="52"/>
      <c r="M66" s="52"/>
      <c r="N66" s="52"/>
      <c r="O66" s="52"/>
      <c r="P66" s="52"/>
      <c r="Q66" s="52"/>
      <c r="R66" s="52"/>
      <c r="S66" s="46"/>
      <c r="T66" s="52" t="s">
        <v>635</v>
      </c>
      <c r="U66" s="46">
        <v>50000</v>
      </c>
      <c r="V66" s="52" t="s">
        <v>344</v>
      </c>
      <c r="W66" s="46">
        <v>50000</v>
      </c>
      <c r="X66" s="46"/>
      <c r="Y66" s="46"/>
      <c r="Z66" s="52" t="s">
        <v>57</v>
      </c>
      <c r="AA66" s="52" t="s">
        <v>58</v>
      </c>
      <c r="AB66" s="52" t="s">
        <v>139</v>
      </c>
      <c r="AC66" s="52" t="s">
        <v>639</v>
      </c>
      <c r="AD66" s="52"/>
      <c r="AE66" s="52"/>
      <c r="AF66" s="52"/>
      <c r="AG66" s="149" t="s">
        <v>636</v>
      </c>
      <c r="AH66" s="134"/>
      <c r="AI66" s="134"/>
      <c r="AJ66" s="52" t="s">
        <v>637</v>
      </c>
    </row>
    <row r="67" spans="1:36" s="17" customFormat="1" ht="38.25" x14ac:dyDescent="0.2">
      <c r="A67" s="52">
        <v>1</v>
      </c>
      <c r="B67" s="52" t="s">
        <v>65</v>
      </c>
      <c r="C67" s="52" t="s">
        <v>67</v>
      </c>
      <c r="D67" s="46">
        <f t="shared" si="6"/>
        <v>30000</v>
      </c>
      <c r="E67" s="59">
        <f t="shared" si="8"/>
        <v>30000</v>
      </c>
      <c r="F67" s="46">
        <v>0</v>
      </c>
      <c r="G67" s="52" t="s">
        <v>177</v>
      </c>
      <c r="H67" s="133"/>
      <c r="I67" s="65"/>
      <c r="J67" s="52"/>
      <c r="K67" s="52"/>
      <c r="L67" s="52"/>
      <c r="M67" s="52"/>
      <c r="N67" s="52"/>
      <c r="O67" s="52"/>
      <c r="P67" s="52"/>
      <c r="Q67" s="52"/>
      <c r="R67" s="52"/>
      <c r="S67" s="46"/>
      <c r="T67" s="52"/>
      <c r="U67" s="46"/>
      <c r="V67" s="52" t="s">
        <v>147</v>
      </c>
      <c r="W67" s="46">
        <v>30000</v>
      </c>
      <c r="X67" s="52" t="s">
        <v>118</v>
      </c>
      <c r="Y67" s="46">
        <v>120000</v>
      </c>
      <c r="Z67" s="52" t="s">
        <v>57</v>
      </c>
      <c r="AA67" s="52" t="s">
        <v>58</v>
      </c>
      <c r="AB67" s="52" t="s">
        <v>73</v>
      </c>
      <c r="AC67" s="52" t="s">
        <v>306</v>
      </c>
      <c r="AD67" s="52"/>
      <c r="AE67" s="52"/>
      <c r="AF67" s="52"/>
      <c r="AG67" s="149" t="s">
        <v>54</v>
      </c>
      <c r="AH67" s="141" t="s">
        <v>307</v>
      </c>
      <c r="AI67" s="141"/>
      <c r="AJ67" s="52" t="s">
        <v>65</v>
      </c>
    </row>
    <row r="68" spans="1:36" s="242" customFormat="1" ht="62.1" customHeight="1" x14ac:dyDescent="0.2">
      <c r="A68" s="235">
        <v>2</v>
      </c>
      <c r="B68" s="235" t="s">
        <v>317</v>
      </c>
      <c r="C68" s="235" t="s">
        <v>895</v>
      </c>
      <c r="D68" s="233">
        <f t="shared" si="6"/>
        <v>12738089</v>
      </c>
      <c r="E68" s="59">
        <f t="shared" si="8"/>
        <v>9438089</v>
      </c>
      <c r="F68" s="233">
        <v>3300000</v>
      </c>
      <c r="G68" s="235" t="s">
        <v>640</v>
      </c>
      <c r="H68" s="235"/>
      <c r="I68" s="233"/>
      <c r="J68" s="235" t="s">
        <v>34</v>
      </c>
      <c r="K68" s="233">
        <v>0</v>
      </c>
      <c r="L68" s="235" t="s">
        <v>34</v>
      </c>
      <c r="M68" s="233">
        <v>0</v>
      </c>
      <c r="N68" s="235" t="s">
        <v>368</v>
      </c>
      <c r="O68" s="247">
        <v>0</v>
      </c>
      <c r="P68" s="235" t="s">
        <v>369</v>
      </c>
      <c r="Q68" s="233">
        <v>20000</v>
      </c>
      <c r="R68" s="233" t="s">
        <v>37</v>
      </c>
      <c r="S68" s="233">
        <v>200000</v>
      </c>
      <c r="T68" s="233" t="s">
        <v>205</v>
      </c>
      <c r="U68" s="233"/>
      <c r="V68" s="233" t="s">
        <v>146</v>
      </c>
      <c r="W68" s="233">
        <v>12538089</v>
      </c>
      <c r="X68" s="233"/>
      <c r="Y68" s="233"/>
      <c r="Z68" s="235" t="s">
        <v>641</v>
      </c>
      <c r="AA68" s="235" t="s">
        <v>70</v>
      </c>
      <c r="AB68" s="235" t="s">
        <v>642</v>
      </c>
      <c r="AC68" s="235" t="s">
        <v>105</v>
      </c>
      <c r="AD68" s="235" t="s">
        <v>842</v>
      </c>
      <c r="AE68" s="235"/>
      <c r="AF68" s="235"/>
      <c r="AG68" s="245" t="s">
        <v>48</v>
      </c>
      <c r="AH68" s="248" t="s">
        <v>315</v>
      </c>
      <c r="AI68" s="248" t="s">
        <v>316</v>
      </c>
      <c r="AJ68" s="235" t="s">
        <v>317</v>
      </c>
    </row>
    <row r="69" spans="1:36" s="17" customFormat="1" ht="44.45" customHeight="1" x14ac:dyDescent="0.2">
      <c r="A69" s="52">
        <v>4</v>
      </c>
      <c r="B69" s="52" t="s">
        <v>310</v>
      </c>
      <c r="C69" s="52" t="s">
        <v>100</v>
      </c>
      <c r="D69" s="46">
        <f t="shared" si="6"/>
        <v>250000</v>
      </c>
      <c r="E69" s="59">
        <v>250000</v>
      </c>
      <c r="F69" s="46">
        <v>0</v>
      </c>
      <c r="G69" s="52" t="s">
        <v>101</v>
      </c>
      <c r="H69" s="52"/>
      <c r="I69" s="46"/>
      <c r="J69" s="52"/>
      <c r="K69" s="46"/>
      <c r="L69" s="52" t="s">
        <v>34</v>
      </c>
      <c r="M69" s="46">
        <v>0</v>
      </c>
      <c r="N69" s="52" t="s">
        <v>296</v>
      </c>
      <c r="O69" s="52">
        <v>0</v>
      </c>
      <c r="P69" s="52"/>
      <c r="Q69" s="52"/>
      <c r="R69" s="64" t="s">
        <v>650</v>
      </c>
      <c r="S69" s="48">
        <v>25000</v>
      </c>
      <c r="T69" s="46" t="s">
        <v>392</v>
      </c>
      <c r="U69" s="46">
        <v>25000</v>
      </c>
      <c r="V69" s="46" t="s">
        <v>146</v>
      </c>
      <c r="W69" s="46">
        <v>200000</v>
      </c>
      <c r="X69" s="46"/>
      <c r="Y69" s="46"/>
      <c r="Z69" s="52" t="s">
        <v>202</v>
      </c>
      <c r="AA69" s="52" t="s">
        <v>70</v>
      </c>
      <c r="AB69" s="52" t="s">
        <v>643</v>
      </c>
      <c r="AC69" s="52" t="s">
        <v>102</v>
      </c>
      <c r="AD69" s="52"/>
      <c r="AE69" s="52"/>
      <c r="AF69" s="52"/>
      <c r="AG69" s="149">
        <v>2</v>
      </c>
      <c r="AH69" s="134" t="s">
        <v>281</v>
      </c>
      <c r="AI69" s="134"/>
      <c r="AJ69" s="52" t="s">
        <v>310</v>
      </c>
    </row>
    <row r="70" spans="1:36" s="17" customFormat="1" ht="38.25" x14ac:dyDescent="0.2">
      <c r="A70" s="52"/>
      <c r="B70" s="52" t="s">
        <v>789</v>
      </c>
      <c r="C70" s="52" t="s">
        <v>769</v>
      </c>
      <c r="D70" s="46">
        <f t="shared" si="6"/>
        <v>342850</v>
      </c>
      <c r="E70" s="59">
        <f>D70-F70</f>
        <v>0</v>
      </c>
      <c r="F70" s="46">
        <f>S70</f>
        <v>342850</v>
      </c>
      <c r="G70" s="52" t="s">
        <v>215</v>
      </c>
      <c r="H70" s="52"/>
      <c r="I70" s="46">
        <f>SUM(I57:I68)</f>
        <v>10000</v>
      </c>
      <c r="J70" s="52"/>
      <c r="K70" s="46">
        <f>SUM(K57:K68)</f>
        <v>0</v>
      </c>
      <c r="L70" s="52"/>
      <c r="M70" s="46">
        <f>SUM(M57:M69)</f>
        <v>10000</v>
      </c>
      <c r="N70" s="52"/>
      <c r="O70" s="46">
        <f>SUM(O57:O69)</f>
        <v>1000</v>
      </c>
      <c r="P70" s="46"/>
      <c r="Q70" s="46">
        <f>SUM(Q57:Q69)</f>
        <v>220000</v>
      </c>
      <c r="R70" s="46" t="s">
        <v>790</v>
      </c>
      <c r="S70" s="46">
        <v>342850</v>
      </c>
      <c r="T70" s="46" t="s">
        <v>791</v>
      </c>
      <c r="U70" s="46"/>
      <c r="V70" s="46"/>
      <c r="W70" s="46"/>
      <c r="X70" s="46"/>
      <c r="Y70" s="46"/>
      <c r="Z70" s="52"/>
      <c r="AA70" s="52"/>
      <c r="AB70" s="52"/>
      <c r="AC70" s="249" t="s">
        <v>835</v>
      </c>
      <c r="AD70" s="52"/>
      <c r="AE70" s="52"/>
      <c r="AF70" s="52"/>
      <c r="AG70" s="149"/>
      <c r="AH70" s="134" t="s">
        <v>833</v>
      </c>
      <c r="AI70" s="135"/>
      <c r="AJ70" s="52" t="s">
        <v>789</v>
      </c>
    </row>
    <row r="71" spans="1:36" s="17" customFormat="1" ht="25.5" x14ac:dyDescent="0.2">
      <c r="A71" s="52"/>
      <c r="B71" s="52" t="s">
        <v>834</v>
      </c>
      <c r="C71" s="52" t="s">
        <v>677</v>
      </c>
      <c r="D71" s="46">
        <f t="shared" si="6"/>
        <v>230000</v>
      </c>
      <c r="E71" s="59">
        <f>D71-F71</f>
        <v>0</v>
      </c>
      <c r="F71" s="46">
        <f>S71</f>
        <v>230000</v>
      </c>
      <c r="G71" s="52" t="s">
        <v>215</v>
      </c>
      <c r="H71" s="52"/>
      <c r="I71" s="46"/>
      <c r="J71" s="52"/>
      <c r="K71" s="46"/>
      <c r="L71" s="52"/>
      <c r="M71" s="46"/>
      <c r="N71" s="52"/>
      <c r="O71" s="46"/>
      <c r="P71" s="46"/>
      <c r="Q71" s="46"/>
      <c r="R71" s="46" t="s">
        <v>792</v>
      </c>
      <c r="S71" s="46">
        <v>230000</v>
      </c>
      <c r="T71" s="46"/>
      <c r="U71" s="46"/>
      <c r="V71" s="46"/>
      <c r="W71" s="46"/>
      <c r="X71" s="46"/>
      <c r="Y71" s="46"/>
      <c r="Z71" s="52"/>
      <c r="AA71" s="52"/>
      <c r="AB71" s="52"/>
      <c r="AC71" s="249" t="s">
        <v>838</v>
      </c>
      <c r="AD71" s="52"/>
      <c r="AE71" s="52"/>
      <c r="AF71" s="52"/>
      <c r="AG71" s="149"/>
      <c r="AH71" s="134" t="s">
        <v>836</v>
      </c>
      <c r="AI71" s="135"/>
      <c r="AJ71" s="52" t="s">
        <v>837</v>
      </c>
    </row>
    <row r="72" spans="1:36" ht="14.25" x14ac:dyDescent="0.2">
      <c r="A72" s="60"/>
      <c r="B72" s="60"/>
      <c r="C72" s="60"/>
      <c r="D72" s="46">
        <f>S72+U72+W72</f>
        <v>17606663</v>
      </c>
      <c r="E72" s="46"/>
      <c r="F72" s="46"/>
      <c r="G72" s="52"/>
      <c r="H72" s="138"/>
      <c r="I72" s="51">
        <f>SUM(I56:I71)</f>
        <v>20000</v>
      </c>
      <c r="J72" s="51"/>
      <c r="K72" s="51">
        <f>SUM(K56:K71)</f>
        <v>0</v>
      </c>
      <c r="L72" s="51"/>
      <c r="M72" s="51">
        <f>SUM(M56:M71)</f>
        <v>20000</v>
      </c>
      <c r="N72" s="51"/>
      <c r="O72" s="51">
        <f>SUM(O56:O71)</f>
        <v>2000</v>
      </c>
      <c r="P72" s="51"/>
      <c r="Q72" s="51">
        <f>SUM(Q56:Q71)</f>
        <v>440000</v>
      </c>
      <c r="R72" s="46"/>
      <c r="S72" s="46">
        <f>SUM(S57:S71)</f>
        <v>906050</v>
      </c>
      <c r="T72" s="46"/>
      <c r="U72" s="46">
        <f>SUM(U57:U71)</f>
        <v>2212524</v>
      </c>
      <c r="V72" s="55"/>
      <c r="W72" s="46">
        <f>SUM(W57:W71)</f>
        <v>14488089</v>
      </c>
      <c r="X72" s="46"/>
      <c r="Y72" s="46"/>
      <c r="Z72" s="60"/>
      <c r="AA72" s="60"/>
      <c r="AB72" s="60"/>
      <c r="AC72" s="50"/>
      <c r="AD72" s="60"/>
      <c r="AE72" s="146"/>
      <c r="AF72" s="60"/>
      <c r="AG72" s="60"/>
      <c r="AH72" s="147"/>
      <c r="AI72" s="147"/>
      <c r="AJ72" s="60"/>
    </row>
    <row r="73" spans="1:36" s="256" customFormat="1" ht="15" x14ac:dyDescent="0.2">
      <c r="A73" s="184" t="s">
        <v>14</v>
      </c>
      <c r="B73" s="186"/>
      <c r="C73" s="186"/>
      <c r="D73" s="46"/>
      <c r="E73" s="186"/>
      <c r="F73" s="187"/>
      <c r="G73" s="186"/>
      <c r="H73" s="186"/>
      <c r="I73" s="187"/>
      <c r="J73" s="186"/>
      <c r="K73" s="187"/>
      <c r="L73" s="186"/>
      <c r="M73" s="187"/>
      <c r="N73" s="186"/>
      <c r="O73" s="187"/>
      <c r="P73" s="187"/>
      <c r="Q73" s="187"/>
      <c r="R73" s="187"/>
      <c r="S73" s="187"/>
      <c r="T73" s="187"/>
      <c r="U73" s="187"/>
      <c r="V73" s="187"/>
      <c r="W73" s="187"/>
      <c r="X73" s="187"/>
      <c r="Y73" s="187"/>
      <c r="Z73" s="186"/>
      <c r="AA73" s="186"/>
      <c r="AB73" s="186"/>
      <c r="AC73" s="297"/>
      <c r="AD73" s="186"/>
      <c r="AE73" s="298"/>
      <c r="AF73" s="185"/>
      <c r="AG73" s="186"/>
      <c r="AH73" s="298"/>
      <c r="AI73" s="298"/>
      <c r="AJ73" s="186"/>
    </row>
    <row r="74" spans="1:36" s="17" customFormat="1" ht="112.35" customHeight="1" x14ac:dyDescent="0.2">
      <c r="A74" s="52" t="s">
        <v>718</v>
      </c>
      <c r="B74" s="52" t="s">
        <v>495</v>
      </c>
      <c r="C74" s="52" t="s">
        <v>896</v>
      </c>
      <c r="D74" s="46">
        <f>S74+U74+W74</f>
        <v>2500000</v>
      </c>
      <c r="E74" s="59">
        <f t="shared" ref="E74:E82" si="9">D74-F74</f>
        <v>1150000</v>
      </c>
      <c r="F74" s="46">
        <v>1350000</v>
      </c>
      <c r="G74" s="52" t="s">
        <v>435</v>
      </c>
      <c r="H74" s="52"/>
      <c r="I74" s="52"/>
      <c r="J74" s="52" t="s">
        <v>144</v>
      </c>
      <c r="K74" s="46">
        <v>2000000</v>
      </c>
      <c r="L74" s="52" t="s">
        <v>39</v>
      </c>
      <c r="M74" s="46">
        <v>5000000</v>
      </c>
      <c r="N74" s="52" t="s">
        <v>144</v>
      </c>
      <c r="O74" s="46">
        <v>10000000</v>
      </c>
      <c r="P74" s="52" t="s">
        <v>144</v>
      </c>
      <c r="Q74" s="46">
        <v>10000000</v>
      </c>
      <c r="R74" s="52" t="s">
        <v>39</v>
      </c>
      <c r="S74" s="46">
        <v>1500000</v>
      </c>
      <c r="T74" s="46" t="s">
        <v>39</v>
      </c>
      <c r="U74" s="46">
        <v>500000</v>
      </c>
      <c r="V74" s="46" t="s">
        <v>39</v>
      </c>
      <c r="W74" s="46">
        <v>500000</v>
      </c>
      <c r="X74" s="46"/>
      <c r="Y74" s="46"/>
      <c r="Z74" s="52" t="s">
        <v>436</v>
      </c>
      <c r="AA74" s="52" t="s">
        <v>70</v>
      </c>
      <c r="AB74" s="52" t="s">
        <v>413</v>
      </c>
      <c r="AC74" s="52" t="s">
        <v>437</v>
      </c>
      <c r="AD74" s="52"/>
      <c r="AE74" s="52"/>
      <c r="AF74" s="52"/>
      <c r="AG74" s="149">
        <v>2</v>
      </c>
      <c r="AH74" s="134" t="s">
        <v>438</v>
      </c>
      <c r="AI74" s="134"/>
      <c r="AJ74" s="52" t="s">
        <v>439</v>
      </c>
    </row>
    <row r="75" spans="1:36" s="75" customFormat="1" ht="60.6" customHeight="1" x14ac:dyDescent="0.2">
      <c r="A75" s="52" t="s">
        <v>718</v>
      </c>
      <c r="B75" s="52" t="s">
        <v>440</v>
      </c>
      <c r="C75" s="52" t="s">
        <v>896</v>
      </c>
      <c r="D75" s="46">
        <f>S75+U75+W75</f>
        <v>350000</v>
      </c>
      <c r="E75" s="59">
        <f t="shared" si="9"/>
        <v>300000</v>
      </c>
      <c r="F75" s="46">
        <v>50000</v>
      </c>
      <c r="G75" s="52" t="s">
        <v>545</v>
      </c>
      <c r="H75" s="52"/>
      <c r="I75" s="52"/>
      <c r="J75" s="52" t="s">
        <v>441</v>
      </c>
      <c r="K75" s="46">
        <v>40000</v>
      </c>
      <c r="L75" s="52" t="s">
        <v>442</v>
      </c>
      <c r="M75" s="46">
        <v>60000</v>
      </c>
      <c r="N75" s="52" t="s">
        <v>443</v>
      </c>
      <c r="O75" s="46">
        <v>200000</v>
      </c>
      <c r="P75" s="52" t="s">
        <v>443</v>
      </c>
      <c r="Q75" s="46">
        <v>1000000</v>
      </c>
      <c r="R75" s="46" t="s">
        <v>542</v>
      </c>
      <c r="S75" s="46">
        <v>60000</v>
      </c>
      <c r="T75" s="46" t="s">
        <v>543</v>
      </c>
      <c r="U75" s="46">
        <v>140000</v>
      </c>
      <c r="V75" s="46" t="s">
        <v>544</v>
      </c>
      <c r="W75" s="46">
        <v>150000</v>
      </c>
      <c r="X75" s="46"/>
      <c r="Y75" s="46"/>
      <c r="Z75" s="52" t="s">
        <v>202</v>
      </c>
      <c r="AA75" s="52" t="s">
        <v>70</v>
      </c>
      <c r="AB75" s="52" t="s">
        <v>547</v>
      </c>
      <c r="AC75" s="52" t="s">
        <v>546</v>
      </c>
      <c r="AD75" s="52"/>
      <c r="AE75" s="52"/>
      <c r="AF75" s="52"/>
      <c r="AG75" s="149" t="s">
        <v>119</v>
      </c>
      <c r="AH75" s="135" t="s">
        <v>350</v>
      </c>
      <c r="AI75" s="135"/>
      <c r="AJ75" s="52" t="s">
        <v>444</v>
      </c>
    </row>
    <row r="76" spans="1:36" s="75" customFormat="1" ht="38.25" x14ac:dyDescent="0.2">
      <c r="A76" s="52">
        <v>4</v>
      </c>
      <c r="B76" s="52" t="s">
        <v>731</v>
      </c>
      <c r="C76" s="52" t="s">
        <v>732</v>
      </c>
      <c r="D76" s="46">
        <f>S76+U76+W76</f>
        <v>310001</v>
      </c>
      <c r="E76" s="59">
        <f t="shared" ref="E76" si="10">D76-F76</f>
        <v>310001</v>
      </c>
      <c r="F76" s="46">
        <v>0</v>
      </c>
      <c r="G76" s="52" t="s">
        <v>733</v>
      </c>
      <c r="H76" s="52"/>
      <c r="I76" s="52"/>
      <c r="J76" s="52"/>
      <c r="K76" s="46"/>
      <c r="L76" s="52"/>
      <c r="M76" s="46"/>
      <c r="N76" s="52"/>
      <c r="O76" s="46"/>
      <c r="P76" s="52"/>
      <c r="Q76" s="46"/>
      <c r="R76" s="46" t="s">
        <v>296</v>
      </c>
      <c r="S76" s="46">
        <v>155000</v>
      </c>
      <c r="T76" s="46" t="s">
        <v>7</v>
      </c>
      <c r="U76" s="46">
        <v>155001</v>
      </c>
      <c r="V76" s="46"/>
      <c r="W76" s="46"/>
      <c r="X76" s="46"/>
      <c r="Y76" s="46"/>
      <c r="Z76" s="52" t="s">
        <v>252</v>
      </c>
      <c r="AA76" s="52" t="s">
        <v>42</v>
      </c>
      <c r="AB76" s="52" t="s">
        <v>139</v>
      </c>
      <c r="AC76" s="52" t="s">
        <v>734</v>
      </c>
      <c r="AD76" s="52"/>
      <c r="AE76" s="52"/>
      <c r="AF76" s="52"/>
      <c r="AG76" s="149">
        <v>7</v>
      </c>
      <c r="AH76" s="134" t="s">
        <v>743</v>
      </c>
      <c r="AI76" s="135"/>
      <c r="AJ76" s="52" t="s">
        <v>731</v>
      </c>
    </row>
    <row r="77" spans="1:36" s="17" customFormat="1" ht="133.35" customHeight="1" x14ac:dyDescent="0.2">
      <c r="A77" s="52">
        <v>1</v>
      </c>
      <c r="B77" s="52" t="s">
        <v>418</v>
      </c>
      <c r="C77" s="52" t="s">
        <v>897</v>
      </c>
      <c r="D77" s="46">
        <v>254000</v>
      </c>
      <c r="E77" s="59">
        <f t="shared" si="9"/>
        <v>0</v>
      </c>
      <c r="F77" s="46">
        <v>254000</v>
      </c>
      <c r="G77" s="52" t="s">
        <v>793</v>
      </c>
      <c r="H77" s="52" t="s">
        <v>167</v>
      </c>
      <c r="I77" s="46">
        <v>60000</v>
      </c>
      <c r="J77" s="52" t="s">
        <v>168</v>
      </c>
      <c r="K77" s="46">
        <v>0</v>
      </c>
      <c r="L77" s="52"/>
      <c r="M77" s="52"/>
      <c r="N77" s="52" t="s">
        <v>318</v>
      </c>
      <c r="O77" s="46" t="s">
        <v>320</v>
      </c>
      <c r="P77" s="52" t="s">
        <v>319</v>
      </c>
      <c r="Q77" s="46" t="s">
        <v>320</v>
      </c>
      <c r="R77" s="46" t="s">
        <v>620</v>
      </c>
      <c r="S77" s="46">
        <v>54000</v>
      </c>
      <c r="T77" s="46" t="s">
        <v>794</v>
      </c>
      <c r="U77" s="46">
        <v>200000</v>
      </c>
      <c r="V77" s="46"/>
      <c r="W77" s="46"/>
      <c r="X77" s="46"/>
      <c r="Y77" s="46"/>
      <c r="Z77" s="52" t="s">
        <v>169</v>
      </c>
      <c r="AA77" s="52" t="s">
        <v>621</v>
      </c>
      <c r="AB77" s="52" t="s">
        <v>622</v>
      </c>
      <c r="AC77" s="52" t="s">
        <v>619</v>
      </c>
      <c r="AD77" s="52"/>
      <c r="AE77" s="52"/>
      <c r="AF77" s="52"/>
      <c r="AG77" s="149" t="s">
        <v>166</v>
      </c>
      <c r="AH77" s="141" t="s">
        <v>283</v>
      </c>
      <c r="AI77" s="47" t="s">
        <v>321</v>
      </c>
      <c r="AJ77" s="52" t="s">
        <v>418</v>
      </c>
    </row>
    <row r="78" spans="1:36" s="17" customFormat="1" ht="38.25" x14ac:dyDescent="0.2">
      <c r="A78" s="52">
        <v>1</v>
      </c>
      <c r="B78" s="52" t="s">
        <v>548</v>
      </c>
      <c r="C78" s="52" t="s">
        <v>551</v>
      </c>
      <c r="D78" s="46">
        <f t="shared" ref="D78:D129" si="11">S78+U78+W78</f>
        <v>1100000</v>
      </c>
      <c r="E78" s="59">
        <f t="shared" si="9"/>
        <v>1100000</v>
      </c>
      <c r="F78" s="196">
        <v>0</v>
      </c>
      <c r="G78" s="197" t="s">
        <v>623</v>
      </c>
      <c r="H78" s="197"/>
      <c r="I78" s="196"/>
      <c r="J78" s="197"/>
      <c r="K78" s="196"/>
      <c r="L78" s="197"/>
      <c r="M78" s="196"/>
      <c r="N78" s="197" t="s">
        <v>318</v>
      </c>
      <c r="O78" s="196">
        <v>20000</v>
      </c>
      <c r="P78" s="196" t="s">
        <v>319</v>
      </c>
      <c r="Q78" s="196">
        <v>100000</v>
      </c>
      <c r="R78" s="196"/>
      <c r="S78" s="196"/>
      <c r="T78" s="46" t="s">
        <v>146</v>
      </c>
      <c r="U78" s="46">
        <v>1100000</v>
      </c>
      <c r="V78" s="46"/>
      <c r="W78" s="46"/>
      <c r="X78" s="46"/>
      <c r="Y78" s="46"/>
      <c r="Z78" s="52" t="s">
        <v>49</v>
      </c>
      <c r="AA78" s="52" t="s">
        <v>29</v>
      </c>
      <c r="AB78" s="52" t="s">
        <v>549</v>
      </c>
      <c r="AC78" s="52" t="s">
        <v>566</v>
      </c>
      <c r="AD78" s="52"/>
      <c r="AE78" s="52"/>
      <c r="AF78" s="52"/>
      <c r="AG78" s="149" t="s">
        <v>166</v>
      </c>
      <c r="AH78" s="134" t="s">
        <v>203</v>
      </c>
      <c r="AI78" s="134" t="s">
        <v>550</v>
      </c>
      <c r="AJ78" s="52" t="s">
        <v>548</v>
      </c>
    </row>
    <row r="79" spans="1:36" s="17" customFormat="1" ht="51" x14ac:dyDescent="0.2">
      <c r="A79" s="52">
        <v>1</v>
      </c>
      <c r="B79" s="52" t="s">
        <v>567</v>
      </c>
      <c r="C79" s="52" t="s">
        <v>897</v>
      </c>
      <c r="D79" s="46">
        <f t="shared" si="11"/>
        <v>4400000</v>
      </c>
      <c r="E79" s="59">
        <f t="shared" si="9"/>
        <v>4400000</v>
      </c>
      <c r="F79" s="196">
        <v>0</v>
      </c>
      <c r="G79" s="197" t="s">
        <v>623</v>
      </c>
      <c r="H79" s="52"/>
      <c r="I79" s="46"/>
      <c r="J79" s="52"/>
      <c r="K79" s="46"/>
      <c r="L79" s="52"/>
      <c r="M79" s="46"/>
      <c r="N79" s="52"/>
      <c r="O79" s="46"/>
      <c r="P79" s="46"/>
      <c r="Q79" s="46"/>
      <c r="R79" s="46" t="s">
        <v>563</v>
      </c>
      <c r="S79" s="46">
        <v>400000</v>
      </c>
      <c r="T79" s="46" t="s">
        <v>146</v>
      </c>
      <c r="U79" s="46">
        <v>4000000</v>
      </c>
      <c r="V79" s="46"/>
      <c r="W79" s="46"/>
      <c r="X79" s="46"/>
      <c r="Y79" s="46"/>
      <c r="Z79" s="52" t="s">
        <v>564</v>
      </c>
      <c r="AA79" s="52" t="s">
        <v>42</v>
      </c>
      <c r="AB79" s="52" t="s">
        <v>622</v>
      </c>
      <c r="AC79" s="52" t="s">
        <v>565</v>
      </c>
      <c r="AD79" s="52"/>
      <c r="AE79" s="52"/>
      <c r="AF79" s="52"/>
      <c r="AG79" s="149" t="s">
        <v>166</v>
      </c>
      <c r="AH79" s="134"/>
      <c r="AI79" s="134"/>
      <c r="AJ79" s="52" t="s">
        <v>567</v>
      </c>
    </row>
    <row r="80" spans="1:36" s="17" customFormat="1" ht="51" x14ac:dyDescent="0.2">
      <c r="A80" s="52">
        <v>1</v>
      </c>
      <c r="B80" s="52" t="s">
        <v>421</v>
      </c>
      <c r="C80" s="52" t="s">
        <v>387</v>
      </c>
      <c r="D80" s="46">
        <f t="shared" si="11"/>
        <v>400000</v>
      </c>
      <c r="E80" s="59">
        <f t="shared" si="9"/>
        <v>400000</v>
      </c>
      <c r="F80" s="46">
        <v>0</v>
      </c>
      <c r="G80" s="52" t="s">
        <v>570</v>
      </c>
      <c r="H80" s="52" t="s">
        <v>33</v>
      </c>
      <c r="I80" s="46">
        <v>70000</v>
      </c>
      <c r="J80" s="52" t="s">
        <v>4</v>
      </c>
      <c r="K80" s="46">
        <v>60000</v>
      </c>
      <c r="L80" s="52" t="s">
        <v>3</v>
      </c>
      <c r="M80" s="46">
        <v>320000</v>
      </c>
      <c r="N80" s="52" t="s">
        <v>323</v>
      </c>
      <c r="O80" s="46">
        <v>775000</v>
      </c>
      <c r="P80" s="52" t="s">
        <v>322</v>
      </c>
      <c r="Q80" s="52" t="s">
        <v>139</v>
      </c>
      <c r="R80" s="52" t="s">
        <v>568</v>
      </c>
      <c r="S80" s="14">
        <v>50000</v>
      </c>
      <c r="T80" s="46" t="s">
        <v>388</v>
      </c>
      <c r="U80" s="46">
        <v>350000</v>
      </c>
      <c r="V80" s="46"/>
      <c r="W80" s="46"/>
      <c r="X80" s="46"/>
      <c r="Y80" s="46"/>
      <c r="Z80" s="52" t="s">
        <v>52</v>
      </c>
      <c r="AA80" s="52" t="s">
        <v>42</v>
      </c>
      <c r="AB80" s="52" t="s">
        <v>63</v>
      </c>
      <c r="AC80" s="52" t="s">
        <v>569</v>
      </c>
      <c r="AD80" s="52"/>
      <c r="AE80" s="52"/>
      <c r="AF80" s="52"/>
      <c r="AG80" s="149" t="s">
        <v>40</v>
      </c>
      <c r="AH80" s="136" t="s">
        <v>419</v>
      </c>
      <c r="AI80" s="136" t="s">
        <v>420</v>
      </c>
      <c r="AJ80" s="52" t="s">
        <v>421</v>
      </c>
    </row>
    <row r="81" spans="1:36" s="17" customFormat="1" ht="38.25" x14ac:dyDescent="0.2">
      <c r="A81" s="52">
        <v>1</v>
      </c>
      <c r="B81" s="52" t="s">
        <v>417</v>
      </c>
      <c r="C81" s="52" t="s">
        <v>140</v>
      </c>
      <c r="D81" s="46">
        <f t="shared" si="11"/>
        <v>50000</v>
      </c>
      <c r="E81" s="59">
        <f t="shared" si="9"/>
        <v>50000</v>
      </c>
      <c r="F81" s="46">
        <v>0</v>
      </c>
      <c r="G81" s="52" t="s">
        <v>572</v>
      </c>
      <c r="H81" s="52"/>
      <c r="I81" s="46"/>
      <c r="J81" s="52"/>
      <c r="K81" s="46"/>
      <c r="L81" s="52"/>
      <c r="M81" s="52"/>
      <c r="N81" s="52"/>
      <c r="O81" s="46"/>
      <c r="P81" s="52"/>
      <c r="Q81" s="46"/>
      <c r="R81" s="46" t="s">
        <v>573</v>
      </c>
      <c r="S81" s="46">
        <v>50000</v>
      </c>
      <c r="T81" s="46"/>
      <c r="U81" s="46"/>
      <c r="V81" s="46"/>
      <c r="W81" s="46"/>
      <c r="X81" s="46"/>
      <c r="Y81" s="46"/>
      <c r="Z81" s="52" t="s">
        <v>52</v>
      </c>
      <c r="AA81" s="52" t="s">
        <v>42</v>
      </c>
      <c r="AB81" s="52" t="s">
        <v>51</v>
      </c>
      <c r="AC81" s="52" t="s">
        <v>571</v>
      </c>
      <c r="AD81" s="52"/>
      <c r="AE81" s="52"/>
      <c r="AF81" s="52" t="s">
        <v>416</v>
      </c>
      <c r="AG81" s="149" t="s">
        <v>40</v>
      </c>
      <c r="AH81" s="141" t="s">
        <v>285</v>
      </c>
      <c r="AI81" s="134"/>
      <c r="AJ81" s="52" t="s">
        <v>417</v>
      </c>
    </row>
    <row r="82" spans="1:36" s="17" customFormat="1" ht="38.25" x14ac:dyDescent="0.2">
      <c r="A82" s="52">
        <v>1</v>
      </c>
      <c r="B82" s="52" t="s">
        <v>204</v>
      </c>
      <c r="C82" s="52" t="s">
        <v>140</v>
      </c>
      <c r="D82" s="46">
        <f t="shared" si="11"/>
        <v>250000</v>
      </c>
      <c r="E82" s="59">
        <f t="shared" si="9"/>
        <v>250000</v>
      </c>
      <c r="F82" s="46">
        <v>0</v>
      </c>
      <c r="G82" s="52" t="s">
        <v>572</v>
      </c>
      <c r="H82" s="52" t="s">
        <v>236</v>
      </c>
      <c r="I82" s="46"/>
      <c r="J82" s="52"/>
      <c r="K82" s="52"/>
      <c r="L82" s="52"/>
      <c r="M82" s="52"/>
      <c r="N82" s="52"/>
      <c r="O82" s="52"/>
      <c r="P82" s="52" t="s">
        <v>206</v>
      </c>
      <c r="Q82" s="46">
        <v>50000</v>
      </c>
      <c r="R82" s="52"/>
      <c r="S82" s="46"/>
      <c r="T82" s="52" t="s">
        <v>205</v>
      </c>
      <c r="U82" s="46">
        <v>250000</v>
      </c>
      <c r="V82" s="46"/>
      <c r="W82" s="46"/>
      <c r="X82" s="46"/>
      <c r="Y82" s="46"/>
      <c r="Z82" s="52" t="s">
        <v>52</v>
      </c>
      <c r="AA82" s="52" t="s">
        <v>42</v>
      </c>
      <c r="AB82" s="52" t="s">
        <v>51</v>
      </c>
      <c r="AC82" s="52" t="s">
        <v>207</v>
      </c>
      <c r="AD82" s="52"/>
      <c r="AE82" s="52"/>
      <c r="AF82" s="52"/>
      <c r="AG82" s="149" t="s">
        <v>40</v>
      </c>
      <c r="AH82" s="141" t="s">
        <v>284</v>
      </c>
      <c r="AI82" s="52"/>
      <c r="AJ82" s="52" t="s">
        <v>204</v>
      </c>
    </row>
    <row r="83" spans="1:36" s="242" customFormat="1" ht="51" x14ac:dyDescent="0.2">
      <c r="A83" s="235">
        <v>1</v>
      </c>
      <c r="B83" s="235" t="s">
        <v>768</v>
      </c>
      <c r="C83" s="235" t="s">
        <v>769</v>
      </c>
      <c r="D83" s="233">
        <f t="shared" si="11"/>
        <v>189600</v>
      </c>
      <c r="E83" s="246"/>
      <c r="F83" s="233">
        <v>0</v>
      </c>
      <c r="G83" s="235"/>
      <c r="H83" s="235"/>
      <c r="I83" s="233"/>
      <c r="J83" s="235"/>
      <c r="K83" s="235"/>
      <c r="L83" s="235"/>
      <c r="M83" s="235"/>
      <c r="N83" s="235"/>
      <c r="O83" s="235"/>
      <c r="P83" s="235"/>
      <c r="Q83" s="233"/>
      <c r="R83" s="237"/>
      <c r="S83" s="237"/>
      <c r="T83" s="233" t="s">
        <v>802</v>
      </c>
      <c r="U83" s="233">
        <v>189600</v>
      </c>
      <c r="V83" s="233"/>
      <c r="W83" s="233"/>
      <c r="X83" s="233"/>
      <c r="Y83" s="233"/>
      <c r="Z83" s="235"/>
      <c r="AA83" s="235"/>
      <c r="AB83" s="235"/>
      <c r="AC83" s="238" t="s">
        <v>832</v>
      </c>
      <c r="AD83" s="136" t="s">
        <v>841</v>
      </c>
      <c r="AE83" s="235"/>
      <c r="AF83" s="235"/>
      <c r="AG83" s="245"/>
      <c r="AH83" s="248" t="s">
        <v>831</v>
      </c>
      <c r="AI83" s="235"/>
      <c r="AJ83" s="235" t="s">
        <v>768</v>
      </c>
    </row>
    <row r="84" spans="1:36" s="17" customFormat="1" x14ac:dyDescent="0.2">
      <c r="A84" s="52"/>
      <c r="B84" s="60"/>
      <c r="C84" s="60"/>
      <c r="D84" s="46">
        <f>S84+U84+W84</f>
        <v>9803601</v>
      </c>
      <c r="E84" s="61"/>
      <c r="F84" s="46"/>
      <c r="G84" s="60"/>
      <c r="H84" s="140"/>
      <c r="I84" s="51"/>
      <c r="J84" s="140"/>
      <c r="K84" s="51"/>
      <c r="L84" s="140"/>
      <c r="M84" s="51"/>
      <c r="N84" s="140"/>
      <c r="O84" s="51"/>
      <c r="P84" s="51"/>
      <c r="Q84" s="51"/>
      <c r="R84" s="46"/>
      <c r="S84" s="46">
        <f>SUM(S74:S83)</f>
        <v>2269000</v>
      </c>
      <c r="T84" s="46"/>
      <c r="U84" s="46">
        <f>SUM(U74:U83)</f>
        <v>6884601</v>
      </c>
      <c r="V84" s="46"/>
      <c r="W84" s="46">
        <f>SUM(W74:W83)</f>
        <v>650000</v>
      </c>
      <c r="X84" s="46"/>
      <c r="Y84" s="46"/>
      <c r="Z84" s="60"/>
      <c r="AA84" s="60"/>
      <c r="AB84" s="60"/>
      <c r="AC84" s="50"/>
      <c r="AD84" s="60"/>
      <c r="AE84" s="52"/>
      <c r="AF84" s="52"/>
      <c r="AG84" s="152"/>
      <c r="AH84" s="135"/>
      <c r="AI84" s="135"/>
      <c r="AJ84" s="60"/>
    </row>
    <row r="85" spans="1:36" s="256" customFormat="1" ht="15" x14ac:dyDescent="0.2">
      <c r="A85" s="184" t="s">
        <v>68</v>
      </c>
      <c r="B85" s="186"/>
      <c r="C85" s="255"/>
      <c r="D85" s="187">
        <f t="shared" si="11"/>
        <v>0</v>
      </c>
      <c r="E85" s="255"/>
      <c r="F85" s="187"/>
      <c r="G85" s="254"/>
      <c r="H85" s="186"/>
      <c r="I85" s="187"/>
      <c r="J85" s="186"/>
      <c r="K85" s="187"/>
      <c r="L85" s="186"/>
      <c r="M85" s="187"/>
      <c r="N85" s="186"/>
      <c r="O85" s="187"/>
      <c r="P85" s="187"/>
      <c r="Q85" s="187"/>
      <c r="R85" s="187"/>
      <c r="S85" s="187"/>
      <c r="T85" s="187"/>
      <c r="U85" s="187"/>
      <c r="V85" s="187"/>
      <c r="W85" s="187"/>
      <c r="X85" s="187"/>
      <c r="Y85" s="187"/>
      <c r="Z85" s="186"/>
      <c r="AA85" s="186"/>
      <c r="AB85" s="186"/>
      <c r="AC85" s="188"/>
      <c r="AD85" s="186"/>
      <c r="AE85" s="186"/>
      <c r="AF85" s="185"/>
      <c r="AG85" s="254"/>
      <c r="AH85" s="186"/>
      <c r="AI85" s="186"/>
      <c r="AJ85" s="186"/>
    </row>
    <row r="86" spans="1:36" s="17" customFormat="1" ht="71.45" customHeight="1" x14ac:dyDescent="0.2">
      <c r="A86" s="52" t="s">
        <v>581</v>
      </c>
      <c r="B86" s="52" t="s">
        <v>396</v>
      </c>
      <c r="C86" s="52" t="s">
        <v>5</v>
      </c>
      <c r="D86" s="46">
        <f t="shared" si="11"/>
        <v>125000</v>
      </c>
      <c r="E86" s="59">
        <f t="shared" ref="E86:E92" si="12">D86-F86</f>
        <v>125000</v>
      </c>
      <c r="F86" s="46">
        <v>0</v>
      </c>
      <c r="G86" s="52" t="s">
        <v>398</v>
      </c>
      <c r="H86" s="52"/>
      <c r="I86" s="52"/>
      <c r="J86" s="52"/>
      <c r="K86" s="52"/>
      <c r="L86" s="52"/>
      <c r="M86" s="46"/>
      <c r="N86" s="52"/>
      <c r="O86" s="46"/>
      <c r="P86" s="52"/>
      <c r="Q86" s="46"/>
      <c r="R86" s="46" t="s">
        <v>580</v>
      </c>
      <c r="S86" s="46">
        <v>125000</v>
      </c>
      <c r="T86" s="46"/>
      <c r="U86" s="46"/>
      <c r="V86" s="46"/>
      <c r="W86" s="46"/>
      <c r="X86" s="46"/>
      <c r="Y86" s="46"/>
      <c r="Z86" s="52" t="s">
        <v>232</v>
      </c>
      <c r="AA86" s="52" t="s">
        <v>29</v>
      </c>
      <c r="AB86" s="52" t="s">
        <v>397</v>
      </c>
      <c r="AC86" s="52" t="s">
        <v>722</v>
      </c>
      <c r="AD86" s="52"/>
      <c r="AE86" s="52"/>
      <c r="AF86" s="52"/>
      <c r="AG86" s="149" t="s">
        <v>62</v>
      </c>
      <c r="AH86" s="134" t="s">
        <v>381</v>
      </c>
      <c r="AI86" s="141"/>
      <c r="AJ86" s="52" t="s">
        <v>396</v>
      </c>
    </row>
    <row r="87" spans="1:36" s="242" customFormat="1" ht="51" x14ac:dyDescent="0.2">
      <c r="A87" s="235">
        <v>1</v>
      </c>
      <c r="B87" s="235" t="s">
        <v>517</v>
      </c>
      <c r="C87" s="235" t="s">
        <v>446</v>
      </c>
      <c r="D87" s="233">
        <f t="shared" si="11"/>
        <v>1082000</v>
      </c>
      <c r="E87" s="246">
        <f>U87</f>
        <v>1082000</v>
      </c>
      <c r="F87" s="233">
        <v>0</v>
      </c>
      <c r="G87" s="235" t="s">
        <v>801</v>
      </c>
      <c r="H87" s="235"/>
      <c r="I87" s="235"/>
      <c r="J87" s="235"/>
      <c r="K87" s="235"/>
      <c r="L87" s="235"/>
      <c r="M87" s="233"/>
      <c r="N87" s="235"/>
      <c r="O87" s="233"/>
      <c r="P87" s="235"/>
      <c r="Q87" s="233"/>
      <c r="R87" s="235" t="s">
        <v>579</v>
      </c>
      <c r="S87" s="237"/>
      <c r="T87" s="233" t="s">
        <v>205</v>
      </c>
      <c r="U87" s="250">
        <v>1082000</v>
      </c>
      <c r="V87" s="233"/>
      <c r="W87" s="233"/>
      <c r="X87" s="233"/>
      <c r="Y87" s="233"/>
      <c r="Z87" s="234"/>
      <c r="AA87" s="234"/>
      <c r="AB87" s="234" t="s">
        <v>518</v>
      </c>
      <c r="AC87" s="235" t="s">
        <v>519</v>
      </c>
      <c r="AD87" s="136" t="s">
        <v>885</v>
      </c>
      <c r="AE87" s="235"/>
      <c r="AF87" s="235"/>
      <c r="AG87" s="245" t="s">
        <v>582</v>
      </c>
      <c r="AH87" s="248" t="s">
        <v>744</v>
      </c>
      <c r="AI87" s="248"/>
      <c r="AJ87" s="235" t="s">
        <v>517</v>
      </c>
    </row>
    <row r="88" spans="1:36" s="242" customFormat="1" ht="63.75" x14ac:dyDescent="0.2">
      <c r="A88" s="235">
        <v>1</v>
      </c>
      <c r="B88" s="235" t="s">
        <v>829</v>
      </c>
      <c r="C88" s="235" t="s">
        <v>140</v>
      </c>
      <c r="D88" s="233">
        <f t="shared" si="11"/>
        <v>97908</v>
      </c>
      <c r="E88" s="246">
        <f t="shared" si="12"/>
        <v>97908</v>
      </c>
      <c r="F88" s="233">
        <v>0</v>
      </c>
      <c r="G88" s="235" t="s">
        <v>178</v>
      </c>
      <c r="H88" s="235" t="s">
        <v>233</v>
      </c>
      <c r="I88" s="233" t="s">
        <v>139</v>
      </c>
      <c r="J88" s="235" t="s">
        <v>6</v>
      </c>
      <c r="K88" s="235" t="s">
        <v>139</v>
      </c>
      <c r="L88" s="235" t="s">
        <v>208</v>
      </c>
      <c r="M88" s="233">
        <v>309337</v>
      </c>
      <c r="N88" s="235"/>
      <c r="O88" s="235"/>
      <c r="P88" s="235" t="s">
        <v>209</v>
      </c>
      <c r="Q88" s="233">
        <v>203015</v>
      </c>
      <c r="R88" s="270" t="s">
        <v>296</v>
      </c>
      <c r="S88" s="237"/>
      <c r="T88" s="233" t="s">
        <v>717</v>
      </c>
      <c r="U88" s="250">
        <v>97908</v>
      </c>
      <c r="V88" s="233"/>
      <c r="W88" s="233"/>
      <c r="X88" s="233"/>
      <c r="Y88" s="233"/>
      <c r="Z88" s="235" t="s">
        <v>83</v>
      </c>
      <c r="AA88" s="235" t="s">
        <v>42</v>
      </c>
      <c r="AB88" s="235" t="s">
        <v>574</v>
      </c>
      <c r="AC88" s="235" t="s">
        <v>577</v>
      </c>
      <c r="AD88" s="136" t="s">
        <v>843</v>
      </c>
      <c r="AE88" s="235"/>
      <c r="AF88" s="235"/>
      <c r="AG88" s="245" t="s">
        <v>583</v>
      </c>
      <c r="AH88" s="248" t="s">
        <v>830</v>
      </c>
      <c r="AI88" s="248"/>
      <c r="AJ88" s="235" t="s">
        <v>829</v>
      </c>
    </row>
    <row r="89" spans="1:36" s="17" customFormat="1" ht="63.75" x14ac:dyDescent="0.2">
      <c r="A89" s="52">
        <v>1</v>
      </c>
      <c r="B89" s="52" t="s">
        <v>575</v>
      </c>
      <c r="C89" s="52" t="s">
        <v>140</v>
      </c>
      <c r="D89" s="46">
        <f t="shared" si="11"/>
        <v>350000</v>
      </c>
      <c r="E89" s="59">
        <f t="shared" si="12"/>
        <v>350000</v>
      </c>
      <c r="F89" s="46">
        <v>0</v>
      </c>
      <c r="G89" s="52" t="s">
        <v>178</v>
      </c>
      <c r="H89" s="52" t="s">
        <v>233</v>
      </c>
      <c r="I89" s="46" t="s">
        <v>139</v>
      </c>
      <c r="J89" s="52" t="s">
        <v>6</v>
      </c>
      <c r="K89" s="52" t="s">
        <v>139</v>
      </c>
      <c r="L89" s="52" t="s">
        <v>208</v>
      </c>
      <c r="M89" s="46">
        <v>309337</v>
      </c>
      <c r="N89" s="52"/>
      <c r="O89" s="52"/>
      <c r="P89" s="52" t="s">
        <v>209</v>
      </c>
      <c r="Q89" s="46">
        <v>203015</v>
      </c>
      <c r="R89" s="46" t="s">
        <v>296</v>
      </c>
      <c r="S89" s="46"/>
      <c r="T89" s="46" t="s">
        <v>578</v>
      </c>
      <c r="U89" s="46">
        <v>350000</v>
      </c>
      <c r="V89" s="46"/>
      <c r="W89" s="46"/>
      <c r="X89" s="46"/>
      <c r="Y89" s="46"/>
      <c r="Z89" s="52" t="s">
        <v>83</v>
      </c>
      <c r="AA89" s="52" t="s">
        <v>42</v>
      </c>
      <c r="AB89" s="52" t="s">
        <v>574</v>
      </c>
      <c r="AC89" s="52" t="s">
        <v>576</v>
      </c>
      <c r="AD89" s="52"/>
      <c r="AE89" s="52"/>
      <c r="AF89" s="52"/>
      <c r="AG89" s="149" t="s">
        <v>583</v>
      </c>
      <c r="AH89" s="141"/>
      <c r="AI89" s="134"/>
      <c r="AJ89" s="52" t="s">
        <v>575</v>
      </c>
    </row>
    <row r="90" spans="1:36" s="17" customFormat="1" ht="38.25" x14ac:dyDescent="0.2">
      <c r="A90" s="52">
        <v>2</v>
      </c>
      <c r="B90" s="52" t="s">
        <v>648</v>
      </c>
      <c r="C90" s="52" t="s">
        <v>140</v>
      </c>
      <c r="D90" s="46">
        <f t="shared" si="11"/>
        <v>280000</v>
      </c>
      <c r="E90" s="59">
        <f t="shared" si="12"/>
        <v>280000</v>
      </c>
      <c r="F90" s="46">
        <v>0</v>
      </c>
      <c r="G90" s="52" t="s">
        <v>649</v>
      </c>
      <c r="H90" s="52"/>
      <c r="I90" s="46"/>
      <c r="J90" s="52"/>
      <c r="K90" s="52"/>
      <c r="L90" s="52"/>
      <c r="M90" s="46"/>
      <c r="N90" s="52"/>
      <c r="O90" s="52"/>
      <c r="P90" s="52"/>
      <c r="Q90" s="46"/>
      <c r="R90" s="46" t="s">
        <v>650</v>
      </c>
      <c r="S90" s="46">
        <v>30000</v>
      </c>
      <c r="T90" s="46" t="s">
        <v>205</v>
      </c>
      <c r="U90" s="46">
        <v>250000</v>
      </c>
      <c r="V90" s="46"/>
      <c r="W90" s="46"/>
      <c r="X90" s="46"/>
      <c r="Y90" s="46"/>
      <c r="Z90" s="52" t="s">
        <v>83</v>
      </c>
      <c r="AA90" s="52" t="s">
        <v>42</v>
      </c>
      <c r="AB90" s="52" t="s">
        <v>574</v>
      </c>
      <c r="AC90" s="52" t="s">
        <v>576</v>
      </c>
      <c r="AD90" s="52"/>
      <c r="AE90" s="52"/>
      <c r="AF90" s="52"/>
      <c r="AG90" s="149" t="s">
        <v>61</v>
      </c>
      <c r="AH90" s="134" t="s">
        <v>737</v>
      </c>
      <c r="AI90" s="134"/>
      <c r="AJ90" s="52" t="s">
        <v>648</v>
      </c>
    </row>
    <row r="91" spans="1:36" s="17" customFormat="1" ht="51" x14ac:dyDescent="0.2">
      <c r="A91" s="52">
        <v>2</v>
      </c>
      <c r="B91" s="52" t="s">
        <v>652</v>
      </c>
      <c r="C91" s="52" t="s">
        <v>898</v>
      </c>
      <c r="D91" s="46">
        <f t="shared" si="11"/>
        <v>240000</v>
      </c>
      <c r="E91" s="59">
        <f t="shared" si="12"/>
        <v>240000</v>
      </c>
      <c r="F91" s="46">
        <v>0</v>
      </c>
      <c r="G91" s="52" t="s">
        <v>653</v>
      </c>
      <c r="H91" s="52"/>
      <c r="I91" s="46"/>
      <c r="J91" s="52"/>
      <c r="K91" s="52"/>
      <c r="L91" s="52"/>
      <c r="M91" s="46"/>
      <c r="N91" s="52"/>
      <c r="O91" s="52"/>
      <c r="P91" s="52"/>
      <c r="Q91" s="46"/>
      <c r="R91" s="64" t="s">
        <v>534</v>
      </c>
      <c r="S91" s="48">
        <v>20000</v>
      </c>
      <c r="T91" s="52" t="s">
        <v>456</v>
      </c>
      <c r="U91" s="46">
        <v>20000</v>
      </c>
      <c r="V91" s="46" t="s">
        <v>531</v>
      </c>
      <c r="W91" s="46">
        <v>200000</v>
      </c>
      <c r="X91" s="46"/>
      <c r="Y91" s="46"/>
      <c r="Z91" s="123" t="s">
        <v>49</v>
      </c>
      <c r="AA91" s="123" t="s">
        <v>29</v>
      </c>
      <c r="AB91" s="123" t="s">
        <v>139</v>
      </c>
      <c r="AC91" s="47" t="s">
        <v>654</v>
      </c>
      <c r="AD91" s="52"/>
      <c r="AE91" s="52"/>
      <c r="AF91" s="52"/>
      <c r="AG91" s="149" t="s">
        <v>651</v>
      </c>
      <c r="AH91" s="141"/>
      <c r="AI91" s="134"/>
      <c r="AJ91" s="52" t="s">
        <v>652</v>
      </c>
    </row>
    <row r="92" spans="1:36" s="75" customFormat="1" ht="38.25" x14ac:dyDescent="0.2">
      <c r="A92" s="52">
        <v>2</v>
      </c>
      <c r="B92" s="52" t="s">
        <v>604</v>
      </c>
      <c r="C92" s="52" t="s">
        <v>108</v>
      </c>
      <c r="D92" s="46">
        <f t="shared" si="11"/>
        <v>4474059</v>
      </c>
      <c r="E92" s="59">
        <f t="shared" si="12"/>
        <v>4474059</v>
      </c>
      <c r="F92" s="46">
        <v>0</v>
      </c>
      <c r="G92" s="52" t="s">
        <v>659</v>
      </c>
      <c r="H92" s="52"/>
      <c r="I92" s="52"/>
      <c r="J92" s="52"/>
      <c r="K92" s="52"/>
      <c r="L92" s="52" t="s">
        <v>9</v>
      </c>
      <c r="M92" s="52" t="s">
        <v>139</v>
      </c>
      <c r="N92" s="52"/>
      <c r="O92" s="52"/>
      <c r="P92" s="52" t="s">
        <v>9</v>
      </c>
      <c r="Q92" s="52" t="s">
        <v>139</v>
      </c>
      <c r="R92" s="64" t="s">
        <v>296</v>
      </c>
      <c r="S92" s="271">
        <v>0</v>
      </c>
      <c r="T92" s="52" t="s">
        <v>8</v>
      </c>
      <c r="U92" s="53">
        <v>70000</v>
      </c>
      <c r="V92" s="52" t="s">
        <v>144</v>
      </c>
      <c r="W92" s="46">
        <v>4404059</v>
      </c>
      <c r="X92" s="46"/>
      <c r="Y92" s="46"/>
      <c r="Z92" s="52" t="s">
        <v>45</v>
      </c>
      <c r="AA92" s="52" t="s">
        <v>58</v>
      </c>
      <c r="AB92" s="52" t="s">
        <v>605</v>
      </c>
      <c r="AC92" s="52" t="s">
        <v>254</v>
      </c>
      <c r="AD92" s="52"/>
      <c r="AE92" s="52"/>
      <c r="AF92" s="52"/>
      <c r="AG92" s="149" t="s">
        <v>75</v>
      </c>
      <c r="AH92" s="231" t="s">
        <v>350</v>
      </c>
      <c r="AI92" s="135"/>
      <c r="AJ92" s="52" t="s">
        <v>107</v>
      </c>
    </row>
    <row r="93" spans="1:36" s="309" customFormat="1" ht="26.25" x14ac:dyDescent="0.25">
      <c r="A93" s="302"/>
      <c r="B93" s="302" t="s">
        <v>766</v>
      </c>
      <c r="C93" s="304" t="s">
        <v>767</v>
      </c>
      <c r="D93" s="305">
        <f t="shared" si="11"/>
        <v>287114</v>
      </c>
      <c r="E93" s="306"/>
      <c r="F93" s="305"/>
      <c r="G93" s="302"/>
      <c r="H93" s="302"/>
      <c r="I93" s="305"/>
      <c r="J93" s="302"/>
      <c r="K93" s="302"/>
      <c r="L93" s="302"/>
      <c r="M93" s="305"/>
      <c r="N93" s="302"/>
      <c r="O93" s="302"/>
      <c r="P93" s="302"/>
      <c r="Q93" s="305"/>
      <c r="R93" s="305" t="s">
        <v>717</v>
      </c>
      <c r="S93" s="305">
        <v>287114</v>
      </c>
      <c r="T93" s="305"/>
      <c r="U93" s="305"/>
      <c r="V93" s="305"/>
      <c r="W93" s="305"/>
      <c r="X93" s="305"/>
      <c r="Y93" s="305"/>
      <c r="Z93" s="302"/>
      <c r="AA93" s="302"/>
      <c r="AB93" s="302"/>
      <c r="AC93" s="307" t="s">
        <v>828</v>
      </c>
      <c r="AD93" s="302" t="s">
        <v>876</v>
      </c>
      <c r="AE93" s="302"/>
      <c r="AF93" s="302"/>
      <c r="AG93" s="303"/>
      <c r="AH93" s="308" t="s">
        <v>827</v>
      </c>
      <c r="AI93" s="308"/>
      <c r="AJ93" s="302" t="s">
        <v>766</v>
      </c>
    </row>
    <row r="94" spans="1:36" s="17" customFormat="1" x14ac:dyDescent="0.2">
      <c r="A94" s="52"/>
      <c r="B94" s="60"/>
      <c r="C94" s="60"/>
      <c r="D94" s="46">
        <f>S94+U94+W94</f>
        <v>6936081</v>
      </c>
      <c r="E94" s="61"/>
      <c r="F94" s="46"/>
      <c r="G94" s="60"/>
      <c r="H94" s="140"/>
      <c r="I94" s="51"/>
      <c r="J94" s="140"/>
      <c r="K94" s="51"/>
      <c r="L94" s="140"/>
      <c r="M94" s="51"/>
      <c r="N94" s="140"/>
      <c r="O94" s="51"/>
      <c r="P94" s="51"/>
      <c r="Q94" s="51"/>
      <c r="R94" s="46"/>
      <c r="S94" s="46">
        <f>SUM(S86:S93)</f>
        <v>462114</v>
      </c>
      <c r="T94" s="46"/>
      <c r="U94" s="46">
        <f>SUM(U86:U93)</f>
        <v>1869908</v>
      </c>
      <c r="V94" s="46"/>
      <c r="W94" s="46">
        <f>SUM(W86:W93)</f>
        <v>4604059</v>
      </c>
      <c r="X94" s="46"/>
      <c r="Y94" s="46"/>
      <c r="Z94" s="60"/>
      <c r="AA94" s="60"/>
      <c r="AB94" s="54"/>
      <c r="AC94" s="50"/>
      <c r="AD94" s="60"/>
      <c r="AE94" s="52"/>
      <c r="AF94" s="52"/>
      <c r="AG94" s="152"/>
      <c r="AH94" s="135"/>
      <c r="AI94" s="135"/>
      <c r="AJ94" s="60"/>
    </row>
    <row r="95" spans="1:36" s="256" customFormat="1" ht="15" x14ac:dyDescent="0.2">
      <c r="A95" s="184" t="s">
        <v>106</v>
      </c>
      <c r="B95" s="186"/>
      <c r="C95" s="255"/>
      <c r="D95" s="187">
        <f t="shared" si="11"/>
        <v>0</v>
      </c>
      <c r="E95" s="255"/>
      <c r="F95" s="187"/>
      <c r="G95" s="254"/>
      <c r="H95" s="186"/>
      <c r="I95" s="187"/>
      <c r="J95" s="186"/>
      <c r="K95" s="187"/>
      <c r="L95" s="186"/>
      <c r="M95" s="187"/>
      <c r="N95" s="186"/>
      <c r="O95" s="187"/>
      <c r="P95" s="187"/>
      <c r="Q95" s="187"/>
      <c r="R95" s="187"/>
      <c r="S95" s="187"/>
      <c r="T95" s="187"/>
      <c r="U95" s="187"/>
      <c r="V95" s="187"/>
      <c r="W95" s="187"/>
      <c r="X95" s="187"/>
      <c r="Y95" s="187"/>
      <c r="Z95" s="186"/>
      <c r="AA95" s="186"/>
      <c r="AB95" s="186"/>
      <c r="AC95" s="188"/>
      <c r="AD95" s="186"/>
      <c r="AE95" s="186"/>
      <c r="AF95" s="185"/>
      <c r="AG95" s="254"/>
      <c r="AH95" s="186"/>
      <c r="AI95" s="186"/>
      <c r="AJ95" s="186"/>
    </row>
    <row r="96" spans="1:36" s="242" customFormat="1" ht="89.25" x14ac:dyDescent="0.2">
      <c r="A96" s="235">
        <v>2</v>
      </c>
      <c r="B96" s="235" t="s">
        <v>655</v>
      </c>
      <c r="C96" s="235" t="s">
        <v>140</v>
      </c>
      <c r="D96" s="233">
        <f t="shared" si="11"/>
        <v>1247667</v>
      </c>
      <c r="E96" s="246">
        <f t="shared" ref="E96:E100" si="13">D96-F96</f>
        <v>1247667</v>
      </c>
      <c r="F96" s="233">
        <v>0</v>
      </c>
      <c r="G96" s="235" t="s">
        <v>785</v>
      </c>
      <c r="H96" s="235"/>
      <c r="I96" s="235"/>
      <c r="J96" s="235" t="s">
        <v>292</v>
      </c>
      <c r="K96" s="233"/>
      <c r="L96" s="235" t="s">
        <v>212</v>
      </c>
      <c r="M96" s="233" t="s">
        <v>139</v>
      </c>
      <c r="N96" s="235" t="s">
        <v>213</v>
      </c>
      <c r="O96" s="233">
        <v>79000</v>
      </c>
      <c r="P96" s="235"/>
      <c r="Q96" s="235"/>
      <c r="R96" s="237" t="s">
        <v>296</v>
      </c>
      <c r="S96" s="237"/>
      <c r="T96" s="233" t="s">
        <v>791</v>
      </c>
      <c r="U96" s="233">
        <v>1247667</v>
      </c>
      <c r="V96" s="233"/>
      <c r="W96" s="233"/>
      <c r="X96" s="233"/>
      <c r="Y96" s="233"/>
      <c r="Z96" s="235" t="s">
        <v>82</v>
      </c>
      <c r="AA96" s="235" t="s">
        <v>42</v>
      </c>
      <c r="AB96" s="235" t="s">
        <v>825</v>
      </c>
      <c r="AC96" s="235" t="s">
        <v>599</v>
      </c>
      <c r="AD96" s="136" t="s">
        <v>882</v>
      </c>
      <c r="AE96" s="235"/>
      <c r="AF96" s="235"/>
      <c r="AG96" s="245" t="s">
        <v>53</v>
      </c>
      <c r="AH96" s="248" t="s">
        <v>826</v>
      </c>
      <c r="AI96" s="248"/>
      <c r="AJ96" s="235" t="s">
        <v>824</v>
      </c>
    </row>
    <row r="97" spans="1:36" s="17" customFormat="1" ht="25.5" x14ac:dyDescent="0.2">
      <c r="A97" s="52">
        <v>2</v>
      </c>
      <c r="B97" s="52" t="s">
        <v>656</v>
      </c>
      <c r="C97" s="52" t="s">
        <v>404</v>
      </c>
      <c r="D97" s="46">
        <f t="shared" si="11"/>
        <v>390000</v>
      </c>
      <c r="E97" s="61">
        <f t="shared" si="13"/>
        <v>390000</v>
      </c>
      <c r="F97" s="46">
        <v>0</v>
      </c>
      <c r="G97" s="52" t="s">
        <v>600</v>
      </c>
      <c r="H97" s="52"/>
      <c r="I97" s="52"/>
      <c r="J97" s="52"/>
      <c r="K97" s="46"/>
      <c r="L97" s="52"/>
      <c r="M97" s="46"/>
      <c r="N97" s="52"/>
      <c r="O97" s="46"/>
      <c r="P97" s="52"/>
      <c r="Q97" s="52"/>
      <c r="R97" s="48" t="s">
        <v>296</v>
      </c>
      <c r="S97" s="48"/>
      <c r="T97" s="46" t="s">
        <v>37</v>
      </c>
      <c r="U97" s="46">
        <v>40000</v>
      </c>
      <c r="V97" s="46" t="s">
        <v>146</v>
      </c>
      <c r="W97" s="46">
        <v>350000</v>
      </c>
      <c r="X97" s="46"/>
      <c r="Y97" s="46"/>
      <c r="Z97" s="52" t="s">
        <v>658</v>
      </c>
      <c r="AA97" s="52" t="s">
        <v>42</v>
      </c>
      <c r="AB97" s="52" t="s">
        <v>657</v>
      </c>
      <c r="AC97" s="52" t="s">
        <v>602</v>
      </c>
      <c r="AD97" s="52"/>
      <c r="AE97" s="52"/>
      <c r="AF97" s="52"/>
      <c r="AG97" s="149" t="s">
        <v>509</v>
      </c>
      <c r="AH97" s="134"/>
      <c r="AI97" s="134"/>
      <c r="AJ97" s="52" t="s">
        <v>656</v>
      </c>
    </row>
    <row r="98" spans="1:36" s="17" customFormat="1" ht="44.45" customHeight="1" x14ac:dyDescent="0.2">
      <c r="A98" s="52">
        <v>2</v>
      </c>
      <c r="B98" s="52" t="s">
        <v>609</v>
      </c>
      <c r="C98" s="52" t="s">
        <v>140</v>
      </c>
      <c r="D98" s="46">
        <f t="shared" si="11"/>
        <v>500000</v>
      </c>
      <c r="E98" s="61">
        <f t="shared" si="13"/>
        <v>500000</v>
      </c>
      <c r="F98" s="46">
        <v>0</v>
      </c>
      <c r="G98" s="52" t="s">
        <v>601</v>
      </c>
      <c r="H98" s="52"/>
      <c r="I98" s="52"/>
      <c r="J98" s="52" t="s">
        <v>292</v>
      </c>
      <c r="K98" s="46"/>
      <c r="L98" s="52" t="s">
        <v>212</v>
      </c>
      <c r="M98" s="46" t="s">
        <v>139</v>
      </c>
      <c r="N98" s="52" t="s">
        <v>213</v>
      </c>
      <c r="O98" s="46">
        <v>79000</v>
      </c>
      <c r="P98" s="52"/>
      <c r="Q98" s="52"/>
      <c r="R98" s="48"/>
      <c r="S98" s="48"/>
      <c r="T98" s="46" t="s">
        <v>296</v>
      </c>
      <c r="U98" s="46"/>
      <c r="V98" s="46" t="s">
        <v>7</v>
      </c>
      <c r="W98" s="46">
        <v>500000</v>
      </c>
      <c r="X98" s="46"/>
      <c r="Y98" s="46"/>
      <c r="Z98" s="52" t="s">
        <v>82</v>
      </c>
      <c r="AA98" s="52" t="s">
        <v>42</v>
      </c>
      <c r="AB98" s="52" t="s">
        <v>607</v>
      </c>
      <c r="AC98" s="52" t="s">
        <v>608</v>
      </c>
      <c r="AD98" s="52"/>
      <c r="AE98" s="52"/>
      <c r="AF98" s="52"/>
      <c r="AG98" s="149" t="s">
        <v>53</v>
      </c>
      <c r="AH98" s="134" t="s">
        <v>214</v>
      </c>
      <c r="AI98" s="134" t="s">
        <v>485</v>
      </c>
      <c r="AJ98" s="52" t="s">
        <v>609</v>
      </c>
    </row>
    <row r="99" spans="1:36" s="17" customFormat="1" ht="47.45" customHeight="1" x14ac:dyDescent="0.2">
      <c r="A99" s="52">
        <v>2</v>
      </c>
      <c r="B99" s="52" t="s">
        <v>237</v>
      </c>
      <c r="C99" s="52" t="s">
        <v>140</v>
      </c>
      <c r="D99" s="46">
        <f t="shared" si="11"/>
        <v>400000</v>
      </c>
      <c r="E99" s="61">
        <f t="shared" si="13"/>
        <v>400000</v>
      </c>
      <c r="F99" s="46">
        <v>0</v>
      </c>
      <c r="G99" s="52" t="s">
        <v>179</v>
      </c>
      <c r="H99" s="52"/>
      <c r="I99" s="46"/>
      <c r="J99" s="52"/>
      <c r="K99" s="52"/>
      <c r="L99" s="52"/>
      <c r="M99" s="52"/>
      <c r="N99" s="52"/>
      <c r="O99" s="52"/>
      <c r="P99" s="52"/>
      <c r="Q99" s="52"/>
      <c r="R99" s="64" t="s">
        <v>296</v>
      </c>
      <c r="S99" s="48"/>
      <c r="T99" s="52" t="s">
        <v>37</v>
      </c>
      <c r="U99" s="46">
        <v>20000</v>
      </c>
      <c r="V99" s="52" t="s">
        <v>235</v>
      </c>
      <c r="W99" s="46">
        <v>380000</v>
      </c>
      <c r="X99" s="46"/>
      <c r="Y99" s="46"/>
      <c r="Z99" s="52" t="s">
        <v>49</v>
      </c>
      <c r="AA99" s="52" t="s">
        <v>29</v>
      </c>
      <c r="AB99" s="52" t="s">
        <v>71</v>
      </c>
      <c r="AC99" s="52" t="s">
        <v>253</v>
      </c>
      <c r="AD99" s="52"/>
      <c r="AE99" s="52"/>
      <c r="AF99" s="52"/>
      <c r="AG99" s="149" t="s">
        <v>48</v>
      </c>
      <c r="AH99" s="134" t="s">
        <v>486</v>
      </c>
      <c r="AI99" s="135"/>
      <c r="AJ99" s="52" t="s">
        <v>237</v>
      </c>
    </row>
    <row r="100" spans="1:36" s="100" customFormat="1" ht="51" x14ac:dyDescent="0.2">
      <c r="A100" s="227"/>
      <c r="B100" s="227" t="s">
        <v>606</v>
      </c>
      <c r="C100" s="227" t="s">
        <v>140</v>
      </c>
      <c r="D100" s="46">
        <v>246647</v>
      </c>
      <c r="E100" s="252">
        <f t="shared" si="13"/>
        <v>246647</v>
      </c>
      <c r="F100" s="226">
        <v>0</v>
      </c>
      <c r="G100" s="227" t="s">
        <v>603</v>
      </c>
      <c r="H100" s="227"/>
      <c r="I100" s="226"/>
      <c r="J100" s="227"/>
      <c r="K100" s="227"/>
      <c r="L100" s="227"/>
      <c r="M100" s="227"/>
      <c r="N100" s="227"/>
      <c r="O100" s="227"/>
      <c r="P100" s="227"/>
      <c r="Q100" s="227"/>
      <c r="R100" s="228" t="s">
        <v>296</v>
      </c>
      <c r="S100" s="228"/>
      <c r="T100" s="226" t="s">
        <v>37</v>
      </c>
      <c r="U100" s="226">
        <v>50000</v>
      </c>
      <c r="V100" s="226" t="s">
        <v>146</v>
      </c>
      <c r="W100" s="226">
        <v>300000</v>
      </c>
      <c r="X100" s="226"/>
      <c r="Y100" s="226"/>
      <c r="Z100" s="227" t="s">
        <v>82</v>
      </c>
      <c r="AA100" s="227" t="s">
        <v>42</v>
      </c>
      <c r="AB100" s="227" t="s">
        <v>114</v>
      </c>
      <c r="AC100" s="227" t="s">
        <v>445</v>
      </c>
      <c r="AD100" s="136" t="s">
        <v>874</v>
      </c>
      <c r="AE100" s="227"/>
      <c r="AF100" s="227"/>
      <c r="AG100" s="251" t="s">
        <v>61</v>
      </c>
      <c r="AH100" s="253" t="s">
        <v>745</v>
      </c>
      <c r="AI100" s="229"/>
      <c r="AJ100" s="227" t="s">
        <v>606</v>
      </c>
    </row>
    <row r="101" spans="1:36" s="17" customFormat="1" ht="57.6" customHeight="1" x14ac:dyDescent="0.2">
      <c r="A101" s="52">
        <v>4</v>
      </c>
      <c r="B101" s="52" t="s">
        <v>862</v>
      </c>
      <c r="C101" s="52" t="s">
        <v>98</v>
      </c>
      <c r="D101" s="46">
        <f>S101+U101+W101</f>
        <v>47500</v>
      </c>
      <c r="E101" s="59">
        <v>0</v>
      </c>
      <c r="F101" s="46">
        <v>47500</v>
      </c>
      <c r="G101" s="52" t="s">
        <v>92</v>
      </c>
      <c r="H101" s="52"/>
      <c r="I101" s="46"/>
      <c r="J101" s="52"/>
      <c r="K101" s="52"/>
      <c r="L101" s="52" t="s">
        <v>93</v>
      </c>
      <c r="M101" s="46">
        <v>47500</v>
      </c>
      <c r="N101" s="52" t="s">
        <v>210</v>
      </c>
      <c r="O101" s="46"/>
      <c r="P101" s="52"/>
      <c r="Q101" s="46"/>
      <c r="R101" s="48" t="s">
        <v>717</v>
      </c>
      <c r="S101" s="48">
        <v>47500</v>
      </c>
      <c r="T101" s="46"/>
      <c r="U101" s="46"/>
      <c r="V101" s="46"/>
      <c r="W101" s="46"/>
      <c r="X101" s="46"/>
      <c r="Y101" s="46"/>
      <c r="Z101" s="52" t="s">
        <v>96</v>
      </c>
      <c r="AA101" s="52" t="s">
        <v>42</v>
      </c>
      <c r="AB101" s="52" t="s">
        <v>94</v>
      </c>
      <c r="AC101" s="52" t="s">
        <v>95</v>
      </c>
      <c r="AD101" s="52"/>
      <c r="AE101" s="52"/>
      <c r="AF101" s="52"/>
      <c r="AG101" s="149" t="s">
        <v>97</v>
      </c>
      <c r="AH101" s="134" t="s">
        <v>211</v>
      </c>
      <c r="AI101" s="134"/>
      <c r="AJ101" s="52" t="s">
        <v>91</v>
      </c>
    </row>
    <row r="102" spans="1:36" s="17" customFormat="1" x14ac:dyDescent="0.2">
      <c r="A102" s="52"/>
      <c r="B102" s="52"/>
      <c r="C102" s="52"/>
      <c r="D102" s="46">
        <f>S102+U102+W102</f>
        <v>2935167</v>
      </c>
      <c r="E102" s="52"/>
      <c r="F102" s="52"/>
      <c r="G102" s="60"/>
      <c r="H102" s="140"/>
      <c r="I102" s="51">
        <f>SUM(I96:I101)</f>
        <v>0</v>
      </c>
      <c r="J102" s="51"/>
      <c r="K102" s="51">
        <f>SUM(K96:K101)</f>
        <v>0</v>
      </c>
      <c r="L102" s="51"/>
      <c r="M102" s="51">
        <f>SUM(M96:M101)</f>
        <v>47500</v>
      </c>
      <c r="N102" s="51"/>
      <c r="O102" s="51">
        <f>SUM(O96:O101)</f>
        <v>158000</v>
      </c>
      <c r="P102" s="51"/>
      <c r="Q102" s="51">
        <f>SUM(Q96:Q101)</f>
        <v>0</v>
      </c>
      <c r="R102" s="46"/>
      <c r="S102" s="46">
        <f>SUM(S96:S101)</f>
        <v>47500</v>
      </c>
      <c r="T102" s="46"/>
      <c r="U102" s="46">
        <f>SUM(U96:U101)</f>
        <v>1357667</v>
      </c>
      <c r="V102" s="46"/>
      <c r="W102" s="46">
        <f>SUM(W96:W101)</f>
        <v>1530000</v>
      </c>
      <c r="X102" s="46"/>
      <c r="Y102" s="46"/>
      <c r="Z102" s="60"/>
      <c r="AA102" s="60"/>
      <c r="AB102" s="60"/>
      <c r="AC102" s="50"/>
      <c r="AD102" s="52"/>
      <c r="AE102" s="52"/>
      <c r="AF102" s="52"/>
      <c r="AG102" s="52"/>
      <c r="AH102" s="135"/>
      <c r="AI102" s="135"/>
      <c r="AJ102" s="52"/>
    </row>
    <row r="103" spans="1:36" s="256" customFormat="1" ht="15" x14ac:dyDescent="0.2">
      <c r="A103" s="184" t="s">
        <v>17</v>
      </c>
      <c r="B103" s="186"/>
      <c r="C103" s="255"/>
      <c r="D103" s="187">
        <f t="shared" si="11"/>
        <v>0</v>
      </c>
      <c r="E103" s="255"/>
      <c r="F103" s="187"/>
      <c r="G103" s="254"/>
      <c r="H103" s="186"/>
      <c r="I103" s="187"/>
      <c r="J103" s="186"/>
      <c r="K103" s="187"/>
      <c r="L103" s="186"/>
      <c r="M103" s="187"/>
      <c r="N103" s="186"/>
      <c r="O103" s="187"/>
      <c r="P103" s="187"/>
      <c r="Q103" s="187"/>
      <c r="R103" s="187"/>
      <c r="S103" s="187"/>
      <c r="T103" s="187"/>
      <c r="U103" s="187"/>
      <c r="V103" s="187"/>
      <c r="W103" s="187"/>
      <c r="X103" s="187"/>
      <c r="Y103" s="187"/>
      <c r="Z103" s="186"/>
      <c r="AA103" s="186"/>
      <c r="AB103" s="186"/>
      <c r="AC103" s="188"/>
      <c r="AD103" s="186"/>
      <c r="AE103" s="186"/>
      <c r="AF103" s="185"/>
      <c r="AG103" s="254"/>
      <c r="AH103" s="186"/>
      <c r="AI103" s="186"/>
      <c r="AJ103" s="186"/>
    </row>
    <row r="104" spans="1:36" s="17" customFormat="1" ht="51" x14ac:dyDescent="0.2">
      <c r="A104" s="122">
        <v>3</v>
      </c>
      <c r="B104" s="205" t="s">
        <v>400</v>
      </c>
      <c r="C104" s="212"/>
      <c r="D104" s="46">
        <f t="shared" si="11"/>
        <v>0</v>
      </c>
      <c r="E104" s="63"/>
      <c r="F104" s="46"/>
      <c r="G104" s="213" t="s">
        <v>678</v>
      </c>
      <c r="H104" s="46"/>
      <c r="I104" s="46"/>
      <c r="J104" s="46"/>
      <c r="K104" s="46"/>
      <c r="L104" s="46"/>
      <c r="M104" s="46"/>
      <c r="N104" s="46"/>
      <c r="O104" s="46"/>
      <c r="P104" s="46"/>
      <c r="Q104" s="46"/>
      <c r="R104" s="266" t="s">
        <v>672</v>
      </c>
      <c r="S104" s="48"/>
      <c r="T104" s="46"/>
      <c r="U104" s="199"/>
      <c r="V104" s="199"/>
      <c r="W104" s="199"/>
      <c r="X104" s="199"/>
      <c r="Y104" s="199"/>
      <c r="Z104" s="214" t="s">
        <v>664</v>
      </c>
      <c r="AA104" s="52"/>
      <c r="AB104" s="214" t="s">
        <v>671</v>
      </c>
      <c r="AC104" s="206" t="s">
        <v>686</v>
      </c>
      <c r="AD104" s="205"/>
      <c r="AE104" s="52"/>
      <c r="AF104" s="123"/>
      <c r="AG104" s="211">
        <v>1</v>
      </c>
      <c r="AH104" s="201"/>
      <c r="AI104" s="52"/>
      <c r="AJ104" s="205" t="s">
        <v>400</v>
      </c>
    </row>
    <row r="105" spans="1:36" s="17" customFormat="1" ht="51" x14ac:dyDescent="0.2">
      <c r="A105" s="122">
        <v>3</v>
      </c>
      <c r="B105" s="205" t="s">
        <v>660</v>
      </c>
      <c r="C105" s="214" t="s">
        <v>403</v>
      </c>
      <c r="D105" s="46">
        <f t="shared" si="11"/>
        <v>0</v>
      </c>
      <c r="E105" s="63"/>
      <c r="F105" s="46"/>
      <c r="G105" s="213" t="s">
        <v>679</v>
      </c>
      <c r="H105" s="52"/>
      <c r="I105" s="46"/>
      <c r="J105" s="52"/>
      <c r="K105" s="46"/>
      <c r="L105" s="52"/>
      <c r="M105" s="46"/>
      <c r="N105" s="52"/>
      <c r="O105" s="46"/>
      <c r="P105" s="46"/>
      <c r="Q105" s="46"/>
      <c r="R105" s="266" t="s">
        <v>672</v>
      </c>
      <c r="S105" s="48"/>
      <c r="T105" s="199"/>
      <c r="U105" s="202"/>
      <c r="V105" s="202"/>
      <c r="W105" s="202"/>
      <c r="X105" s="202"/>
      <c r="Y105" s="202"/>
      <c r="Z105" s="214" t="s">
        <v>665</v>
      </c>
      <c r="AA105" s="52"/>
      <c r="AB105" s="214" t="s">
        <v>41</v>
      </c>
      <c r="AC105" s="206" t="s">
        <v>687</v>
      </c>
      <c r="AD105" s="205"/>
      <c r="AE105" s="52"/>
      <c r="AF105" s="123"/>
      <c r="AG105" s="215" t="s">
        <v>77</v>
      </c>
      <c r="AH105" s="203"/>
      <c r="AI105" s="52"/>
      <c r="AJ105" s="205" t="s">
        <v>660</v>
      </c>
    </row>
    <row r="106" spans="1:36" s="17" customFormat="1" ht="76.5" x14ac:dyDescent="0.2">
      <c r="A106" s="122">
        <v>3</v>
      </c>
      <c r="B106" s="207" t="s">
        <v>401</v>
      </c>
      <c r="C106" s="217"/>
      <c r="D106" s="46">
        <f t="shared" si="11"/>
        <v>0</v>
      </c>
      <c r="E106" s="63"/>
      <c r="F106" s="46"/>
      <c r="G106" s="218" t="s">
        <v>680</v>
      </c>
      <c r="H106" s="52"/>
      <c r="I106" s="46"/>
      <c r="J106" s="52"/>
      <c r="K106" s="46"/>
      <c r="L106" s="52"/>
      <c r="M106" s="46"/>
      <c r="N106" s="52"/>
      <c r="O106" s="46"/>
      <c r="P106" s="46"/>
      <c r="Q106" s="46"/>
      <c r="R106" s="266" t="s">
        <v>673</v>
      </c>
      <c r="S106" s="267"/>
      <c r="T106" s="46"/>
      <c r="U106" s="46"/>
      <c r="V106" s="46"/>
      <c r="W106" s="46"/>
      <c r="X106" s="46"/>
      <c r="Y106" s="46"/>
      <c r="Z106" s="219" t="s">
        <v>81</v>
      </c>
      <c r="AA106" s="52"/>
      <c r="AB106" s="219" t="s">
        <v>412</v>
      </c>
      <c r="AC106" s="208" t="s">
        <v>688</v>
      </c>
      <c r="AD106" s="207"/>
      <c r="AE106" s="52"/>
      <c r="AF106" s="123"/>
      <c r="AG106" s="216" t="s">
        <v>40</v>
      </c>
      <c r="AH106" s="203"/>
      <c r="AI106" s="52"/>
      <c r="AJ106" s="207" t="s">
        <v>401</v>
      </c>
    </row>
    <row r="107" spans="1:36" s="17" customFormat="1" ht="51" x14ac:dyDescent="0.2">
      <c r="A107" s="122">
        <v>3</v>
      </c>
      <c r="B107" s="207" t="s">
        <v>715</v>
      </c>
      <c r="C107" s="217"/>
      <c r="D107" s="46">
        <f t="shared" si="11"/>
        <v>0</v>
      </c>
      <c r="E107" s="59"/>
      <c r="F107" s="46"/>
      <c r="G107" s="218" t="s">
        <v>681</v>
      </c>
      <c r="H107" s="52"/>
      <c r="I107" s="46"/>
      <c r="J107" s="52"/>
      <c r="K107" s="46"/>
      <c r="L107" s="52"/>
      <c r="M107" s="46"/>
      <c r="N107" s="52"/>
      <c r="O107" s="46"/>
      <c r="P107" s="46"/>
      <c r="Q107" s="46"/>
      <c r="R107" s="266" t="s">
        <v>674</v>
      </c>
      <c r="S107" s="268"/>
      <c r="T107" s="204"/>
      <c r="U107" s="63"/>
      <c r="V107" s="63"/>
      <c r="W107" s="63"/>
      <c r="X107" s="63"/>
      <c r="Y107" s="63"/>
      <c r="Z107" s="219" t="s">
        <v>664</v>
      </c>
      <c r="AA107" s="52"/>
      <c r="AB107" s="219" t="s">
        <v>670</v>
      </c>
      <c r="AC107" s="210" t="s">
        <v>723</v>
      </c>
      <c r="AD107" s="207"/>
      <c r="AE107" s="52"/>
      <c r="AF107" s="123"/>
      <c r="AG107" s="220">
        <v>6</v>
      </c>
      <c r="AH107" s="203"/>
      <c r="AI107" s="52"/>
      <c r="AJ107" s="207" t="s">
        <v>715</v>
      </c>
    </row>
    <row r="108" spans="1:36" s="17" customFormat="1" ht="63.75" x14ac:dyDescent="0.2">
      <c r="A108" s="122">
        <v>3</v>
      </c>
      <c r="B108" s="207" t="s">
        <v>714</v>
      </c>
      <c r="C108" s="217"/>
      <c r="D108" s="46">
        <f t="shared" si="11"/>
        <v>0</v>
      </c>
      <c r="E108" s="63"/>
      <c r="F108" s="46"/>
      <c r="G108" s="218" t="s">
        <v>680</v>
      </c>
      <c r="H108" s="46"/>
      <c r="I108" s="46"/>
      <c r="J108" s="46"/>
      <c r="K108" s="46"/>
      <c r="L108" s="46"/>
      <c r="M108" s="46"/>
      <c r="N108" s="46"/>
      <c r="O108" s="46"/>
      <c r="P108" s="46"/>
      <c r="Q108" s="46"/>
      <c r="R108" s="266" t="s">
        <v>673</v>
      </c>
      <c r="S108" s="48"/>
      <c r="T108" s="46"/>
      <c r="U108" s="46"/>
      <c r="V108" s="46"/>
      <c r="W108" s="46"/>
      <c r="X108" s="46"/>
      <c r="Y108" s="46"/>
      <c r="Z108" s="219" t="s">
        <v>664</v>
      </c>
      <c r="AA108" s="52"/>
      <c r="AB108" s="219" t="s">
        <v>670</v>
      </c>
      <c r="AC108" s="210" t="s">
        <v>724</v>
      </c>
      <c r="AD108" s="207"/>
      <c r="AE108" s="52"/>
      <c r="AF108" s="123"/>
      <c r="AG108" s="220">
        <v>6</v>
      </c>
      <c r="AH108" s="203"/>
      <c r="AI108" s="52"/>
      <c r="AJ108" s="207" t="s">
        <v>714</v>
      </c>
    </row>
    <row r="109" spans="1:36" s="17" customFormat="1" ht="51" x14ac:dyDescent="0.2">
      <c r="A109" s="122">
        <v>3</v>
      </c>
      <c r="B109" s="207" t="s">
        <v>410</v>
      </c>
      <c r="C109" s="207" t="s">
        <v>899</v>
      </c>
      <c r="D109" s="46">
        <f t="shared" si="11"/>
        <v>0</v>
      </c>
      <c r="E109" s="63"/>
      <c r="F109" s="46"/>
      <c r="G109" s="218" t="s">
        <v>682</v>
      </c>
      <c r="H109" s="46"/>
      <c r="I109" s="46"/>
      <c r="J109" s="46"/>
      <c r="K109" s="46"/>
      <c r="L109" s="46"/>
      <c r="M109" s="46"/>
      <c r="N109" s="46"/>
      <c r="O109" s="46"/>
      <c r="P109" s="46"/>
      <c r="Q109" s="46"/>
      <c r="R109" s="266" t="s">
        <v>673</v>
      </c>
      <c r="S109" s="48"/>
      <c r="T109" s="46"/>
      <c r="U109" s="46"/>
      <c r="V109" s="46"/>
      <c r="W109" s="46"/>
      <c r="X109" s="46"/>
      <c r="Y109" s="46"/>
      <c r="Z109" s="219" t="s">
        <v>664</v>
      </c>
      <c r="AA109" s="52"/>
      <c r="AB109" s="219" t="s">
        <v>666</v>
      </c>
      <c r="AC109" s="208" t="s">
        <v>725</v>
      </c>
      <c r="AD109" s="207"/>
      <c r="AE109" s="52"/>
      <c r="AF109" s="123"/>
      <c r="AG109" s="216" t="s">
        <v>53</v>
      </c>
      <c r="AH109" s="203"/>
      <c r="AI109" s="52"/>
      <c r="AJ109" s="207" t="s">
        <v>410</v>
      </c>
    </row>
    <row r="110" spans="1:36" s="17" customFormat="1" ht="63.75" x14ac:dyDescent="0.2">
      <c r="A110" s="122" t="s">
        <v>541</v>
      </c>
      <c r="B110" s="207" t="s">
        <v>402</v>
      </c>
      <c r="C110" s="217"/>
      <c r="D110" s="46">
        <f t="shared" si="11"/>
        <v>0</v>
      </c>
      <c r="E110" s="63"/>
      <c r="F110" s="46"/>
      <c r="G110" s="221"/>
      <c r="H110" s="46"/>
      <c r="I110" s="46"/>
      <c r="J110" s="46"/>
      <c r="K110" s="46"/>
      <c r="L110" s="46"/>
      <c r="M110" s="46"/>
      <c r="N110" s="46"/>
      <c r="O110" s="46"/>
      <c r="P110" s="46"/>
      <c r="Q110" s="46"/>
      <c r="R110" s="266" t="s">
        <v>673</v>
      </c>
      <c r="S110" s="48"/>
      <c r="T110" s="46"/>
      <c r="U110" s="46"/>
      <c r="V110" s="46"/>
      <c r="W110" s="46"/>
      <c r="X110" s="46"/>
      <c r="Y110" s="46"/>
      <c r="Z110" s="219" t="s">
        <v>663</v>
      </c>
      <c r="AA110" s="52"/>
      <c r="AB110" s="222" t="s">
        <v>669</v>
      </c>
      <c r="AC110" s="208" t="s">
        <v>696</v>
      </c>
      <c r="AD110" s="207"/>
      <c r="AE110" s="52"/>
      <c r="AF110" s="123"/>
      <c r="AG110" s="220">
        <v>2</v>
      </c>
      <c r="AH110" s="203"/>
      <c r="AI110" s="52"/>
      <c r="AJ110" s="207" t="s">
        <v>402</v>
      </c>
    </row>
    <row r="111" spans="1:36" s="17" customFormat="1" ht="63.75" x14ac:dyDescent="0.2">
      <c r="A111" s="122" t="s">
        <v>541</v>
      </c>
      <c r="B111" s="207" t="s">
        <v>713</v>
      </c>
      <c r="C111" s="217"/>
      <c r="D111" s="46">
        <f t="shared" si="11"/>
        <v>0</v>
      </c>
      <c r="E111" s="63"/>
      <c r="F111" s="46"/>
      <c r="G111" s="221"/>
      <c r="H111" s="46"/>
      <c r="I111" s="46"/>
      <c r="J111" s="46"/>
      <c r="K111" s="46"/>
      <c r="L111" s="46"/>
      <c r="M111" s="46"/>
      <c r="N111" s="46"/>
      <c r="O111" s="46"/>
      <c r="P111" s="46"/>
      <c r="Q111" s="46"/>
      <c r="R111" s="266" t="s">
        <v>675</v>
      </c>
      <c r="S111" s="48"/>
      <c r="T111" s="46"/>
      <c r="U111" s="46"/>
      <c r="V111" s="46"/>
      <c r="W111" s="46"/>
      <c r="X111" s="46"/>
      <c r="Y111" s="46"/>
      <c r="Z111" s="219" t="s">
        <v>663</v>
      </c>
      <c r="AA111" s="52"/>
      <c r="AB111" s="219" t="s">
        <v>668</v>
      </c>
      <c r="AC111" s="208" t="s">
        <v>697</v>
      </c>
      <c r="AD111" s="207"/>
      <c r="AE111" s="52"/>
      <c r="AF111" s="123"/>
      <c r="AG111" s="216" t="s">
        <v>78</v>
      </c>
      <c r="AH111" s="203"/>
      <c r="AI111" s="52"/>
      <c r="AJ111" s="207" t="s">
        <v>713</v>
      </c>
    </row>
    <row r="112" spans="1:36" s="17" customFormat="1" ht="38.25" x14ac:dyDescent="0.2">
      <c r="A112" s="122">
        <v>2</v>
      </c>
      <c r="B112" s="222" t="s">
        <v>726</v>
      </c>
      <c r="C112" s="217" t="s">
        <v>403</v>
      </c>
      <c r="D112" s="46">
        <f t="shared" si="11"/>
        <v>1800000</v>
      </c>
      <c r="E112" s="63">
        <v>0</v>
      </c>
      <c r="F112" s="46">
        <v>1800000</v>
      </c>
      <c r="G112" s="221" t="s">
        <v>727</v>
      </c>
      <c r="H112" s="46"/>
      <c r="I112" s="46"/>
      <c r="J112" s="46"/>
      <c r="K112" s="46"/>
      <c r="L112" s="46"/>
      <c r="M112" s="46"/>
      <c r="N112" s="46"/>
      <c r="O112" s="46"/>
      <c r="P112" s="46"/>
      <c r="Q112" s="46"/>
      <c r="R112" s="269" t="s">
        <v>728</v>
      </c>
      <c r="S112" s="48">
        <v>1800000</v>
      </c>
      <c r="T112" s="46"/>
      <c r="U112" s="46"/>
      <c r="V112" s="46"/>
      <c r="W112" s="46"/>
      <c r="X112" s="46"/>
      <c r="Y112" s="46"/>
      <c r="Z112" s="219" t="s">
        <v>663</v>
      </c>
      <c r="AA112" s="52"/>
      <c r="AB112" s="219" t="s">
        <v>730</v>
      </c>
      <c r="AC112" s="208" t="s">
        <v>729</v>
      </c>
      <c r="AD112" s="222"/>
      <c r="AE112" s="52"/>
      <c r="AF112" s="123"/>
      <c r="AG112" s="216" t="s">
        <v>582</v>
      </c>
      <c r="AH112" s="203"/>
      <c r="AI112" s="52"/>
      <c r="AJ112" s="222" t="s">
        <v>726</v>
      </c>
    </row>
    <row r="113" spans="1:36" s="17" customFormat="1" ht="63.75" x14ac:dyDescent="0.2">
      <c r="A113" s="122">
        <v>2</v>
      </c>
      <c r="B113" s="207" t="s">
        <v>712</v>
      </c>
      <c r="C113" s="217"/>
      <c r="D113" s="46">
        <f t="shared" si="11"/>
        <v>0</v>
      </c>
      <c r="E113" s="63"/>
      <c r="F113" s="46"/>
      <c r="G113" s="221"/>
      <c r="H113" s="46"/>
      <c r="I113" s="46"/>
      <c r="J113" s="46"/>
      <c r="K113" s="46"/>
      <c r="L113" s="46"/>
      <c r="M113" s="46"/>
      <c r="N113" s="46"/>
      <c r="O113" s="46"/>
      <c r="P113" s="46"/>
      <c r="Q113" s="46"/>
      <c r="R113" s="266" t="s">
        <v>672</v>
      </c>
      <c r="S113" s="48"/>
      <c r="T113" s="46"/>
      <c r="U113" s="46"/>
      <c r="V113" s="46"/>
      <c r="W113" s="46"/>
      <c r="X113" s="46"/>
      <c r="Y113" s="46"/>
      <c r="Z113" s="219" t="s">
        <v>663</v>
      </c>
      <c r="AA113" s="52"/>
      <c r="AB113" s="219" t="s">
        <v>667</v>
      </c>
      <c r="AC113" s="208" t="s">
        <v>698</v>
      </c>
      <c r="AD113" s="207"/>
      <c r="AE113" s="52"/>
      <c r="AF113" s="123"/>
      <c r="AG113" s="220">
        <v>2</v>
      </c>
      <c r="AH113" s="203"/>
      <c r="AI113" s="52"/>
      <c r="AJ113" s="207" t="s">
        <v>712</v>
      </c>
    </row>
    <row r="114" spans="1:36" s="17" customFormat="1" ht="51" x14ac:dyDescent="0.2">
      <c r="A114" s="122" t="s">
        <v>541</v>
      </c>
      <c r="B114" s="207" t="s">
        <v>711</v>
      </c>
      <c r="C114" s="219" t="s">
        <v>677</v>
      </c>
      <c r="D114" s="46">
        <f t="shared" si="11"/>
        <v>0</v>
      </c>
      <c r="E114" s="63"/>
      <c r="F114" s="46"/>
      <c r="G114" s="218" t="s">
        <v>683</v>
      </c>
      <c r="H114" s="46"/>
      <c r="I114" s="46"/>
      <c r="J114" s="46"/>
      <c r="K114" s="46"/>
      <c r="L114" s="46"/>
      <c r="M114" s="46"/>
      <c r="N114" s="46"/>
      <c r="O114" s="46"/>
      <c r="P114" s="46"/>
      <c r="Q114" s="46"/>
      <c r="R114" s="266" t="s">
        <v>676</v>
      </c>
      <c r="S114" s="48"/>
      <c r="T114" s="46"/>
      <c r="U114" s="46"/>
      <c r="V114" s="46"/>
      <c r="W114" s="46"/>
      <c r="X114" s="46"/>
      <c r="Y114" s="46"/>
      <c r="Z114" s="219" t="s">
        <v>662</v>
      </c>
      <c r="AA114" s="52"/>
      <c r="AB114" s="219" t="s">
        <v>666</v>
      </c>
      <c r="AC114" s="208" t="s">
        <v>699</v>
      </c>
      <c r="AD114" s="207"/>
      <c r="AE114" s="52"/>
      <c r="AF114" s="123"/>
      <c r="AG114" s="216" t="s">
        <v>77</v>
      </c>
      <c r="AH114" s="203"/>
      <c r="AI114" s="52"/>
      <c r="AJ114" s="207" t="s">
        <v>711</v>
      </c>
    </row>
    <row r="115" spans="1:36" s="17" customFormat="1" ht="76.5" x14ac:dyDescent="0.2">
      <c r="A115" s="122" t="s">
        <v>541</v>
      </c>
      <c r="B115" s="207" t="s">
        <v>520</v>
      </c>
      <c r="C115" s="219" t="s">
        <v>404</v>
      </c>
      <c r="D115" s="46">
        <f t="shared" si="11"/>
        <v>0</v>
      </c>
      <c r="E115" s="59"/>
      <c r="F115" s="46"/>
      <c r="G115" s="218" t="s">
        <v>680</v>
      </c>
      <c r="H115" s="52"/>
      <c r="I115" s="46"/>
      <c r="J115" s="52"/>
      <c r="K115" s="46"/>
      <c r="L115" s="52"/>
      <c r="M115" s="46"/>
      <c r="N115" s="52"/>
      <c r="O115" s="46"/>
      <c r="P115" s="46"/>
      <c r="Q115" s="46"/>
      <c r="R115" s="266" t="s">
        <v>675</v>
      </c>
      <c r="S115" s="46"/>
      <c r="T115" s="195"/>
      <c r="U115" s="195"/>
      <c r="V115" s="46"/>
      <c r="W115" s="46"/>
      <c r="X115" s="46"/>
      <c r="Y115" s="46"/>
      <c r="Z115" s="219" t="s">
        <v>459</v>
      </c>
      <c r="AA115" s="52"/>
      <c r="AB115" s="52" t="s">
        <v>702</v>
      </c>
      <c r="AC115" s="208" t="s">
        <v>700</v>
      </c>
      <c r="AD115" s="207"/>
      <c r="AE115" s="52"/>
      <c r="AF115" s="123"/>
      <c r="AG115" s="216" t="s">
        <v>78</v>
      </c>
      <c r="AH115" s="203"/>
      <c r="AI115" s="52"/>
      <c r="AJ115" s="207" t="s">
        <v>520</v>
      </c>
    </row>
    <row r="116" spans="1:36" s="17" customFormat="1" ht="68.45" customHeight="1" x14ac:dyDescent="0.2">
      <c r="A116" s="122">
        <v>2</v>
      </c>
      <c r="B116" s="207" t="s">
        <v>710</v>
      </c>
      <c r="C116" s="219" t="s">
        <v>677</v>
      </c>
      <c r="D116" s="46">
        <f t="shared" si="11"/>
        <v>50000</v>
      </c>
      <c r="E116" s="63"/>
      <c r="F116" s="46"/>
      <c r="G116" s="218" t="s">
        <v>684</v>
      </c>
      <c r="H116" s="52"/>
      <c r="I116" s="46"/>
      <c r="J116" s="52"/>
      <c r="K116" s="46"/>
      <c r="L116" s="52"/>
      <c r="M116" s="46"/>
      <c r="N116" s="52"/>
      <c r="O116" s="46"/>
      <c r="P116" s="46"/>
      <c r="Q116" s="46"/>
      <c r="R116" s="46" t="s">
        <v>344</v>
      </c>
      <c r="S116" s="202">
        <v>50000</v>
      </c>
      <c r="T116" s="195"/>
      <c r="U116" s="195"/>
      <c r="V116" s="202"/>
      <c r="W116" s="202"/>
      <c r="X116" s="202"/>
      <c r="Y116" s="202"/>
      <c r="Z116" s="219" t="s">
        <v>661</v>
      </c>
      <c r="AA116" s="52"/>
      <c r="AB116" s="52" t="s">
        <v>701</v>
      </c>
      <c r="AC116" s="209" t="s">
        <v>719</v>
      </c>
      <c r="AD116" s="207"/>
      <c r="AE116" s="52"/>
      <c r="AF116" s="123"/>
      <c r="AG116" s="216" t="s">
        <v>685</v>
      </c>
      <c r="AH116" s="203"/>
      <c r="AI116" s="52"/>
      <c r="AJ116" s="207" t="s">
        <v>710</v>
      </c>
    </row>
    <row r="117" spans="1:36" s="17" customFormat="1" ht="15" x14ac:dyDescent="0.2">
      <c r="A117" s="122"/>
      <c r="B117" s="52"/>
      <c r="C117" s="46"/>
      <c r="D117" s="46">
        <f t="shared" si="11"/>
        <v>1850000</v>
      </c>
      <c r="E117" s="59"/>
      <c r="F117" s="46"/>
      <c r="G117" s="52"/>
      <c r="H117" s="52"/>
      <c r="I117" s="46"/>
      <c r="J117" s="52"/>
      <c r="K117" s="46"/>
      <c r="L117" s="52"/>
      <c r="M117" s="46"/>
      <c r="N117" s="52"/>
      <c r="O117" s="46"/>
      <c r="P117" s="46"/>
      <c r="Q117" s="46"/>
      <c r="R117" s="46"/>
      <c r="S117" s="46">
        <f>SUM(S104:S116)</f>
        <v>1850000</v>
      </c>
      <c r="T117" s="46"/>
      <c r="U117" s="46">
        <f>SUM(U104:U116)</f>
        <v>0</v>
      </c>
      <c r="V117" s="46"/>
      <c r="W117" s="46">
        <f>SUM(W104:W116)</f>
        <v>0</v>
      </c>
      <c r="X117" s="46"/>
      <c r="Y117" s="46"/>
      <c r="Z117" s="52"/>
      <c r="AA117" s="52"/>
      <c r="AB117" s="52"/>
      <c r="AC117" s="200"/>
      <c r="AD117" s="52"/>
      <c r="AE117" s="52"/>
      <c r="AF117" s="123"/>
      <c r="AG117" s="149"/>
      <c r="AH117" s="203"/>
      <c r="AI117" s="52"/>
      <c r="AJ117" s="52"/>
    </row>
    <row r="118" spans="1:36" s="17" customFormat="1" ht="15" x14ac:dyDescent="0.2">
      <c r="A118" s="181" t="s">
        <v>69</v>
      </c>
      <c r="B118" s="56"/>
      <c r="C118" s="62"/>
      <c r="D118" s="187">
        <f t="shared" si="11"/>
        <v>0</v>
      </c>
      <c r="E118" s="62"/>
      <c r="F118" s="57"/>
      <c r="G118" s="153"/>
      <c r="H118" s="140"/>
      <c r="I118" s="51"/>
      <c r="J118" s="140"/>
      <c r="K118" s="51"/>
      <c r="L118" s="140"/>
      <c r="M118" s="51"/>
      <c r="N118" s="140"/>
      <c r="O118" s="51"/>
      <c r="P118" s="51"/>
      <c r="Q118" s="51"/>
      <c r="R118" s="57"/>
      <c r="S118" s="57"/>
      <c r="T118" s="57"/>
      <c r="U118" s="57"/>
      <c r="V118" s="57"/>
      <c r="W118" s="57"/>
      <c r="X118" s="57"/>
      <c r="Y118" s="57"/>
      <c r="Z118" s="56"/>
      <c r="AA118" s="56"/>
      <c r="AB118" s="56"/>
      <c r="AC118" s="58"/>
      <c r="AD118" s="56"/>
      <c r="AE118" s="56"/>
      <c r="AF118" s="148"/>
      <c r="AG118" s="153"/>
      <c r="AH118" s="56"/>
      <c r="AI118" s="56"/>
      <c r="AJ118" s="56"/>
    </row>
    <row r="119" spans="1:36" s="17" customFormat="1" ht="51" x14ac:dyDescent="0.2">
      <c r="A119" s="52" t="s">
        <v>612</v>
      </c>
      <c r="B119" s="52" t="s">
        <v>194</v>
      </c>
      <c r="C119" s="52" t="s">
        <v>614</v>
      </c>
      <c r="D119" s="46">
        <f>U119+W119+S119</f>
        <v>300000</v>
      </c>
      <c r="E119" s="46">
        <f>D119-F119</f>
        <v>300000</v>
      </c>
      <c r="F119" s="46">
        <v>0</v>
      </c>
      <c r="G119" s="52" t="s">
        <v>110</v>
      </c>
      <c r="H119" s="52" t="s">
        <v>230</v>
      </c>
      <c r="I119" s="46" t="s">
        <v>139</v>
      </c>
      <c r="J119" s="52" t="s">
        <v>231</v>
      </c>
      <c r="K119" s="46" t="s">
        <v>139</v>
      </c>
      <c r="L119" s="52" t="s">
        <v>231</v>
      </c>
      <c r="M119" s="46" t="s">
        <v>139</v>
      </c>
      <c r="N119" s="52" t="s">
        <v>231</v>
      </c>
      <c r="O119" s="46" t="s">
        <v>139</v>
      </c>
      <c r="P119" s="52" t="s">
        <v>231</v>
      </c>
      <c r="Q119" s="46" t="s">
        <v>139</v>
      </c>
      <c r="R119" s="48" t="s">
        <v>616</v>
      </c>
      <c r="S119" s="48">
        <v>100000</v>
      </c>
      <c r="T119" s="46" t="s">
        <v>616</v>
      </c>
      <c r="U119" s="46">
        <v>100000</v>
      </c>
      <c r="V119" s="46" t="s">
        <v>616</v>
      </c>
      <c r="W119" s="46">
        <v>100000</v>
      </c>
      <c r="X119" s="46"/>
      <c r="Y119" s="46"/>
      <c r="Z119" s="52" t="s">
        <v>195</v>
      </c>
      <c r="AA119" s="52" t="s">
        <v>70</v>
      </c>
      <c r="AB119" s="52" t="s">
        <v>139</v>
      </c>
      <c r="AC119" s="52" t="s">
        <v>196</v>
      </c>
      <c r="AD119" s="52"/>
      <c r="AE119" s="52"/>
      <c r="AF119" s="52"/>
      <c r="AG119" s="52">
        <v>2</v>
      </c>
      <c r="AH119" s="134" t="s">
        <v>746</v>
      </c>
      <c r="AI119" s="135"/>
      <c r="AJ119" s="52" t="s">
        <v>194</v>
      </c>
    </row>
    <row r="120" spans="1:36" s="17" customFormat="1" ht="96.75" customHeight="1" x14ac:dyDescent="0.2">
      <c r="A120" s="52" t="s">
        <v>690</v>
      </c>
      <c r="B120" s="52" t="s">
        <v>10</v>
      </c>
      <c r="C120" s="52" t="s">
        <v>199</v>
      </c>
      <c r="D120" s="46">
        <f t="shared" ref="D120:D121" si="14">U120+W120+S120</f>
        <v>900000</v>
      </c>
      <c r="E120" s="46">
        <f t="shared" ref="E120:E121" si="15">D120-F120</f>
        <v>600000</v>
      </c>
      <c r="F120" s="46">
        <f>S120</f>
        <v>300000</v>
      </c>
      <c r="G120" s="52" t="s">
        <v>613</v>
      </c>
      <c r="H120" s="140"/>
      <c r="I120" s="51"/>
      <c r="J120" s="140" t="s">
        <v>11</v>
      </c>
      <c r="K120" s="51">
        <v>75000</v>
      </c>
      <c r="L120" s="140" t="s">
        <v>12</v>
      </c>
      <c r="M120" s="51">
        <v>300000</v>
      </c>
      <c r="N120" s="140" t="s">
        <v>13</v>
      </c>
      <c r="O120" s="51">
        <v>300000</v>
      </c>
      <c r="P120" s="140" t="s">
        <v>13</v>
      </c>
      <c r="Q120" s="51">
        <v>300000</v>
      </c>
      <c r="R120" s="64" t="s">
        <v>13</v>
      </c>
      <c r="S120" s="48">
        <v>300000</v>
      </c>
      <c r="T120" s="52" t="s">
        <v>13</v>
      </c>
      <c r="U120" s="46">
        <v>300000</v>
      </c>
      <c r="V120" s="52" t="s">
        <v>13</v>
      </c>
      <c r="W120" s="46">
        <v>300000</v>
      </c>
      <c r="X120" s="46"/>
      <c r="Y120" s="46"/>
      <c r="Z120" s="52" t="s">
        <v>81</v>
      </c>
      <c r="AA120" s="52" t="s">
        <v>200</v>
      </c>
      <c r="AB120" s="52" t="s">
        <v>139</v>
      </c>
      <c r="AC120" s="52" t="s">
        <v>488</v>
      </c>
      <c r="AD120" s="52"/>
      <c r="AE120" s="52"/>
      <c r="AF120" s="52"/>
      <c r="AG120" s="52" t="s">
        <v>77</v>
      </c>
      <c r="AH120" s="134" t="s">
        <v>487</v>
      </c>
      <c r="AI120" s="135" t="s">
        <v>491</v>
      </c>
      <c r="AJ120" s="52" t="s">
        <v>10</v>
      </c>
    </row>
    <row r="121" spans="1:36" s="17" customFormat="1" ht="76.5" x14ac:dyDescent="0.2">
      <c r="A121" s="52" t="s">
        <v>84</v>
      </c>
      <c r="B121" s="52" t="s">
        <v>489</v>
      </c>
      <c r="C121" s="52" t="s">
        <v>199</v>
      </c>
      <c r="D121" s="46">
        <f t="shared" si="14"/>
        <v>900000</v>
      </c>
      <c r="E121" s="46">
        <f t="shared" si="15"/>
        <v>600000</v>
      </c>
      <c r="F121" s="46">
        <f>S121</f>
        <v>300000</v>
      </c>
      <c r="G121" s="52" t="s">
        <v>618</v>
      </c>
      <c r="H121" s="140"/>
      <c r="I121" s="51">
        <f>SUM(I119:I120)</f>
        <v>0</v>
      </c>
      <c r="J121" s="154"/>
      <c r="K121" s="51">
        <f>SUM(K119:K120)</f>
        <v>75000</v>
      </c>
      <c r="L121" s="154"/>
      <c r="M121" s="51">
        <f>SUM(M119:M120)</f>
        <v>300000</v>
      </c>
      <c r="N121" s="154"/>
      <c r="O121" s="51">
        <f>SUM(O119:O120)</f>
        <v>300000</v>
      </c>
      <c r="P121" s="51"/>
      <c r="Q121" s="51">
        <f>SUM(Q119:Q120)</f>
        <v>300000</v>
      </c>
      <c r="R121" s="48" t="s">
        <v>689</v>
      </c>
      <c r="S121" s="48">
        <v>300000</v>
      </c>
      <c r="T121" s="46" t="s">
        <v>689</v>
      </c>
      <c r="U121" s="46">
        <v>300000</v>
      </c>
      <c r="V121" s="46" t="s">
        <v>689</v>
      </c>
      <c r="W121" s="46">
        <v>300000</v>
      </c>
      <c r="X121" s="46"/>
      <c r="Y121" s="46"/>
      <c r="Z121" s="52" t="s">
        <v>45</v>
      </c>
      <c r="AA121" s="52" t="s">
        <v>508</v>
      </c>
      <c r="AB121" s="52" t="s">
        <v>139</v>
      </c>
      <c r="AC121" s="50" t="s">
        <v>615</v>
      </c>
      <c r="AD121" s="52"/>
      <c r="AE121" s="52"/>
      <c r="AF121" s="52"/>
      <c r="AG121" s="52" t="s">
        <v>509</v>
      </c>
      <c r="AH121" s="135"/>
      <c r="AI121" s="135" t="s">
        <v>490</v>
      </c>
      <c r="AJ121" s="52" t="s">
        <v>489</v>
      </c>
    </row>
    <row r="122" spans="1:36" s="309" customFormat="1" ht="63.75" x14ac:dyDescent="0.2">
      <c r="A122" s="52" t="s">
        <v>880</v>
      </c>
      <c r="B122" s="302" t="s">
        <v>770</v>
      </c>
      <c r="C122" s="302" t="s">
        <v>900</v>
      </c>
      <c r="D122" s="305">
        <f t="shared" si="11"/>
        <v>234277</v>
      </c>
      <c r="E122" s="305"/>
      <c r="F122" s="305">
        <v>0</v>
      </c>
      <c r="G122" s="302"/>
      <c r="H122" s="302"/>
      <c r="I122" s="305"/>
      <c r="J122" s="311"/>
      <c r="K122" s="305"/>
      <c r="L122" s="311"/>
      <c r="M122" s="305"/>
      <c r="N122" s="311"/>
      <c r="O122" s="305"/>
      <c r="P122" s="305"/>
      <c r="Q122" s="305"/>
      <c r="R122" s="305" t="s">
        <v>717</v>
      </c>
      <c r="S122" s="305">
        <v>234277</v>
      </c>
      <c r="T122" s="305"/>
      <c r="U122" s="305"/>
      <c r="V122" s="305"/>
      <c r="W122" s="305"/>
      <c r="X122" s="305"/>
      <c r="Y122" s="305"/>
      <c r="Z122" s="302"/>
      <c r="AA122" s="302"/>
      <c r="AB122" s="302"/>
      <c r="AC122" s="312" t="s">
        <v>822</v>
      </c>
      <c r="AD122" s="310" t="s">
        <v>871</v>
      </c>
      <c r="AE122" s="302"/>
      <c r="AF122" s="302"/>
      <c r="AG122" s="302"/>
      <c r="AH122" s="308" t="s">
        <v>821</v>
      </c>
      <c r="AI122" s="313"/>
      <c r="AJ122" s="302" t="s">
        <v>770</v>
      </c>
    </row>
    <row r="123" spans="1:36" s="242" customFormat="1" ht="68.25" customHeight="1" x14ac:dyDescent="0.2">
      <c r="A123" s="227" t="s">
        <v>691</v>
      </c>
      <c r="B123" s="235" t="s">
        <v>864</v>
      </c>
      <c r="C123" s="227" t="s">
        <v>507</v>
      </c>
      <c r="D123" s="233">
        <f t="shared" si="11"/>
        <v>504840</v>
      </c>
      <c r="E123" s="235"/>
      <c r="F123" s="233">
        <v>0</v>
      </c>
      <c r="G123" s="227" t="s">
        <v>617</v>
      </c>
      <c r="H123" s="235"/>
      <c r="I123" s="233"/>
      <c r="J123" s="235"/>
      <c r="K123" s="233"/>
      <c r="L123" s="235"/>
      <c r="M123" s="233"/>
      <c r="N123" s="235"/>
      <c r="O123" s="233"/>
      <c r="P123" s="233"/>
      <c r="Q123" s="233"/>
      <c r="R123" s="233" t="s">
        <v>863</v>
      </c>
      <c r="S123" s="258">
        <v>284840</v>
      </c>
      <c r="T123" s="227" t="s">
        <v>510</v>
      </c>
      <c r="U123" s="226">
        <v>220000</v>
      </c>
      <c r="V123" s="226"/>
      <c r="W123" s="226"/>
      <c r="X123" s="226"/>
      <c r="Y123" s="226"/>
      <c r="Z123" s="227" t="s">
        <v>195</v>
      </c>
      <c r="AA123" s="227" t="s">
        <v>70</v>
      </c>
      <c r="AB123" s="227" t="s">
        <v>139</v>
      </c>
      <c r="AC123" s="259" t="s">
        <v>823</v>
      </c>
      <c r="AD123" s="265" t="s">
        <v>872</v>
      </c>
      <c r="AE123" s="235"/>
      <c r="AF123" s="235"/>
      <c r="AG123" s="235">
        <v>2</v>
      </c>
      <c r="AH123" s="248" t="s">
        <v>820</v>
      </c>
      <c r="AI123" s="257"/>
      <c r="AJ123" s="235" t="s">
        <v>819</v>
      </c>
    </row>
    <row r="124" spans="1:36" s="17" customFormat="1" ht="15" x14ac:dyDescent="0.2">
      <c r="A124" s="122"/>
      <c r="B124" s="52"/>
      <c r="C124" s="46"/>
      <c r="D124" s="46">
        <f>S124+U124+W124</f>
        <v>2839117</v>
      </c>
      <c r="E124" s="59"/>
      <c r="F124" s="46"/>
      <c r="G124" s="52"/>
      <c r="H124" s="52"/>
      <c r="I124" s="46"/>
      <c r="J124" s="52"/>
      <c r="K124" s="46"/>
      <c r="L124" s="52"/>
      <c r="M124" s="46"/>
      <c r="N124" s="52"/>
      <c r="O124" s="46"/>
      <c r="P124" s="46"/>
      <c r="Q124" s="46"/>
      <c r="R124" s="46"/>
      <c r="S124" s="46">
        <f>SUM(S119:S123)</f>
        <v>1219117</v>
      </c>
      <c r="T124" s="46"/>
      <c r="U124" s="46">
        <f>SUM(U119:U123)</f>
        <v>920000</v>
      </c>
      <c r="V124" s="46"/>
      <c r="W124" s="46">
        <f>SUM(W119:W123)</f>
        <v>700000</v>
      </c>
      <c r="X124" s="46"/>
      <c r="Y124" s="46"/>
      <c r="Z124" s="52"/>
      <c r="AA124" s="52"/>
      <c r="AB124" s="52"/>
      <c r="AC124" s="200"/>
      <c r="AD124" s="52"/>
      <c r="AE124" s="52"/>
      <c r="AF124" s="123"/>
      <c r="AG124" s="149"/>
      <c r="AH124" s="203"/>
      <c r="AI124" s="52"/>
      <c r="AJ124" s="52"/>
    </row>
    <row r="125" spans="1:36" s="157" customFormat="1" ht="15" x14ac:dyDescent="0.2">
      <c r="A125" s="182" t="s">
        <v>26</v>
      </c>
      <c r="B125" s="155"/>
      <c r="C125" s="155"/>
      <c r="D125" s="261">
        <f t="shared" si="11"/>
        <v>0</v>
      </c>
      <c r="E125" s="262"/>
      <c r="F125" s="260"/>
      <c r="G125" s="263"/>
      <c r="H125" s="264"/>
      <c r="I125" s="260"/>
      <c r="J125" s="264"/>
      <c r="K125" s="260"/>
      <c r="L125" s="264"/>
      <c r="M125" s="260"/>
      <c r="N125" s="264"/>
      <c r="O125" s="260"/>
      <c r="P125" s="260"/>
      <c r="Q125" s="260"/>
      <c r="R125" s="67"/>
      <c r="S125" s="67"/>
      <c r="T125" s="67"/>
      <c r="U125" s="67"/>
      <c r="V125" s="67"/>
      <c r="W125" s="67"/>
      <c r="X125" s="67"/>
      <c r="Y125" s="67"/>
      <c r="Z125" s="66"/>
      <c r="AA125" s="66"/>
      <c r="AB125" s="66"/>
      <c r="AC125" s="68"/>
      <c r="AD125" s="155"/>
      <c r="AE125" s="156"/>
      <c r="AF125" s="66"/>
      <c r="AG125" s="66"/>
      <c r="AH125" s="156"/>
      <c r="AI125" s="156"/>
      <c r="AJ125" s="155"/>
    </row>
    <row r="126" spans="1:36" s="17" customFormat="1" ht="63.75" x14ac:dyDescent="0.2">
      <c r="A126" s="52">
        <v>1</v>
      </c>
      <c r="B126" s="52" t="s">
        <v>557</v>
      </c>
      <c r="C126" s="52" t="s">
        <v>693</v>
      </c>
      <c r="D126" s="46">
        <f t="shared" si="11"/>
        <v>269562</v>
      </c>
      <c r="E126" s="46">
        <v>92205</v>
      </c>
      <c r="F126" s="46">
        <v>177357</v>
      </c>
      <c r="G126" s="52"/>
      <c r="H126" s="52"/>
      <c r="I126" s="46"/>
      <c r="J126" s="52"/>
      <c r="K126" s="46"/>
      <c r="L126" s="52"/>
      <c r="M126" s="46"/>
      <c r="N126" s="52"/>
      <c r="O126" s="46"/>
      <c r="P126" s="46"/>
      <c r="Q126" s="46"/>
      <c r="R126" s="46" t="s">
        <v>558</v>
      </c>
      <c r="S126" s="46">
        <v>177357</v>
      </c>
      <c r="T126" s="46" t="s">
        <v>558</v>
      </c>
      <c r="U126" s="46">
        <v>92205</v>
      </c>
      <c r="V126" s="46"/>
      <c r="W126" s="46"/>
      <c r="X126" s="46"/>
      <c r="Y126" s="46"/>
      <c r="Z126" s="52"/>
      <c r="AA126" s="52"/>
      <c r="AB126" s="52"/>
      <c r="AC126" s="47" t="s">
        <v>692</v>
      </c>
      <c r="AD126" s="52"/>
      <c r="AE126" s="145"/>
      <c r="AF126" s="52"/>
      <c r="AG126" s="52"/>
      <c r="AH126" s="142" t="s">
        <v>386</v>
      </c>
      <c r="AI126" s="147"/>
      <c r="AJ126" s="52" t="s">
        <v>557</v>
      </c>
    </row>
    <row r="127" spans="1:36" s="17" customFormat="1" ht="38.25" x14ac:dyDescent="0.2">
      <c r="A127" s="52">
        <v>1</v>
      </c>
      <c r="B127" s="52" t="s">
        <v>511</v>
      </c>
      <c r="C127" s="52" t="s">
        <v>512</v>
      </c>
      <c r="D127" s="46" t="e">
        <f>S127+U127+W127</f>
        <v>#VALUE!</v>
      </c>
      <c r="E127" s="46" t="s">
        <v>139</v>
      </c>
      <c r="F127" s="46" t="s">
        <v>139</v>
      </c>
      <c r="G127" s="52"/>
      <c r="H127" s="52"/>
      <c r="I127" s="46"/>
      <c r="J127" s="52"/>
      <c r="K127" s="46"/>
      <c r="L127" s="52"/>
      <c r="M127" s="46"/>
      <c r="N127" s="52"/>
      <c r="O127" s="46"/>
      <c r="P127" s="46"/>
      <c r="Q127" s="46"/>
      <c r="R127" s="46" t="s">
        <v>513</v>
      </c>
      <c r="S127" s="46" t="s">
        <v>139</v>
      </c>
      <c r="T127" s="46" t="s">
        <v>514</v>
      </c>
      <c r="U127" s="46" t="s">
        <v>139</v>
      </c>
      <c r="V127" s="46" t="s">
        <v>515</v>
      </c>
      <c r="W127" s="46" t="s">
        <v>139</v>
      </c>
      <c r="X127" s="46"/>
      <c r="Y127" s="46"/>
      <c r="Z127" s="52"/>
      <c r="AA127" s="52"/>
      <c r="AB127" s="52"/>
      <c r="AC127" s="47" t="s">
        <v>695</v>
      </c>
      <c r="AD127" s="52"/>
      <c r="AE127" s="145"/>
      <c r="AF127" s="52"/>
      <c r="AG127" s="52"/>
      <c r="AH127" s="142" t="s">
        <v>386</v>
      </c>
      <c r="AI127" s="147"/>
      <c r="AJ127" s="52" t="s">
        <v>511</v>
      </c>
    </row>
    <row r="128" spans="1:36" s="113" customFormat="1" ht="57.75" customHeight="1" x14ac:dyDescent="0.2">
      <c r="A128" s="122">
        <v>1</v>
      </c>
      <c r="B128" s="52" t="s">
        <v>516</v>
      </c>
      <c r="C128" s="52" t="s">
        <v>161</v>
      </c>
      <c r="D128" s="46" t="e">
        <f>S128+U128+W128</f>
        <v>#VALUE!</v>
      </c>
      <c r="E128" s="46">
        <v>0</v>
      </c>
      <c r="F128" s="46" t="s">
        <v>139</v>
      </c>
      <c r="G128" s="52" t="s">
        <v>288</v>
      </c>
      <c r="H128" s="52" t="s">
        <v>356</v>
      </c>
      <c r="I128" s="46"/>
      <c r="J128" s="52" t="s">
        <v>356</v>
      </c>
      <c r="K128" s="46"/>
      <c r="L128" s="52" t="s">
        <v>357</v>
      </c>
      <c r="M128" s="46"/>
      <c r="N128" s="46" t="s">
        <v>358</v>
      </c>
      <c r="O128" s="46"/>
      <c r="P128" s="133"/>
      <c r="Q128" s="133"/>
      <c r="R128" s="46" t="s">
        <v>694</v>
      </c>
      <c r="S128" s="46" t="s">
        <v>139</v>
      </c>
      <c r="T128" s="46" t="s">
        <v>30</v>
      </c>
      <c r="U128" s="46" t="s">
        <v>139</v>
      </c>
      <c r="V128" s="46"/>
      <c r="W128" s="46"/>
      <c r="X128" s="46"/>
      <c r="Y128" s="46"/>
      <c r="Z128" s="123" t="s">
        <v>252</v>
      </c>
      <c r="AA128" s="123" t="s">
        <v>42</v>
      </c>
      <c r="AB128" s="123" t="s">
        <v>359</v>
      </c>
      <c r="AC128" s="52" t="s">
        <v>584</v>
      </c>
      <c r="AD128" s="52"/>
      <c r="AE128" s="133"/>
      <c r="AF128" s="123"/>
      <c r="AG128" s="52">
        <v>7</v>
      </c>
      <c r="AH128" s="142" t="s">
        <v>386</v>
      </c>
      <c r="AI128" s="142"/>
      <c r="AJ128" s="52" t="s">
        <v>516</v>
      </c>
    </row>
    <row r="129" spans="1:36" ht="38.25" x14ac:dyDescent="0.2">
      <c r="A129" s="60"/>
      <c r="B129" s="52" t="s">
        <v>624</v>
      </c>
      <c r="C129" s="60"/>
      <c r="D129" s="46">
        <f t="shared" si="11"/>
        <v>0</v>
      </c>
      <c r="E129" s="55"/>
      <c r="F129" s="55"/>
      <c r="G129" s="60"/>
      <c r="H129" s="140"/>
      <c r="I129" s="51"/>
      <c r="J129" s="140"/>
      <c r="K129" s="51"/>
      <c r="L129" s="140"/>
      <c r="M129" s="51"/>
      <c r="N129" s="140"/>
      <c r="O129" s="51"/>
      <c r="P129" s="51"/>
      <c r="Q129" s="51"/>
      <c r="R129" s="55"/>
      <c r="S129" s="55"/>
      <c r="T129" s="55"/>
      <c r="U129" s="55"/>
      <c r="V129" s="55"/>
      <c r="W129" s="55"/>
      <c r="X129" s="55"/>
      <c r="Y129" s="55"/>
      <c r="Z129" s="60"/>
      <c r="AA129" s="60"/>
      <c r="AB129" s="60"/>
      <c r="AC129" s="50"/>
      <c r="AD129" s="52"/>
      <c r="AE129" s="146"/>
      <c r="AF129" s="60"/>
      <c r="AG129" s="60"/>
      <c r="AH129" s="147"/>
      <c r="AI129" s="147"/>
      <c r="AJ129" s="60"/>
    </row>
    <row r="130" spans="1:36" x14ac:dyDescent="0.2">
      <c r="A130" s="60"/>
      <c r="B130" s="52"/>
      <c r="C130" s="60"/>
      <c r="D130" s="46">
        <f>S130+U130+W130</f>
        <v>269562</v>
      </c>
      <c r="E130" s="55"/>
      <c r="F130" s="55"/>
      <c r="G130" s="60"/>
      <c r="H130" s="140"/>
      <c r="I130" s="51"/>
      <c r="J130" s="140"/>
      <c r="K130" s="51"/>
      <c r="L130" s="140"/>
      <c r="M130" s="51"/>
      <c r="N130" s="140"/>
      <c r="O130" s="51"/>
      <c r="P130" s="51"/>
      <c r="Q130" s="51"/>
      <c r="R130" s="55"/>
      <c r="S130" s="55">
        <f>SUM(S126:S129)</f>
        <v>177357</v>
      </c>
      <c r="T130" s="55"/>
      <c r="U130" s="55">
        <f>SUM(U126:U129)</f>
        <v>92205</v>
      </c>
      <c r="V130" s="55"/>
      <c r="W130" s="55">
        <f>SUM(W126:W129)</f>
        <v>0</v>
      </c>
      <c r="X130" s="55"/>
      <c r="Y130" s="55"/>
      <c r="Z130" s="60"/>
      <c r="AA130" s="60"/>
      <c r="AB130" s="60"/>
      <c r="AC130" s="50"/>
      <c r="AD130" s="52"/>
      <c r="AE130" s="146"/>
      <c r="AF130" s="60"/>
      <c r="AG130" s="60"/>
      <c r="AH130" s="147"/>
      <c r="AI130" s="147"/>
      <c r="AJ130" s="60"/>
    </row>
    <row r="131" spans="1:36" x14ac:dyDescent="0.2">
      <c r="A131" s="60"/>
      <c r="B131" s="60"/>
      <c r="C131" s="60"/>
      <c r="D131" s="60"/>
      <c r="E131" s="60"/>
      <c r="F131" s="55"/>
      <c r="G131" s="60"/>
      <c r="H131" s="140"/>
      <c r="I131" s="51"/>
      <c r="J131" s="140"/>
      <c r="K131" s="51"/>
      <c r="L131" s="140"/>
      <c r="M131" s="51"/>
      <c r="N131" s="140"/>
      <c r="O131" s="51"/>
      <c r="P131" s="51"/>
      <c r="Q131" s="51"/>
      <c r="R131" s="55"/>
      <c r="S131" s="55"/>
      <c r="T131" s="55"/>
      <c r="U131" s="55"/>
      <c r="V131" s="55"/>
      <c r="W131" s="55"/>
      <c r="X131" s="55"/>
      <c r="Y131" s="55"/>
      <c r="Z131" s="60"/>
      <c r="AA131" s="60"/>
      <c r="AB131" s="60"/>
      <c r="AC131" s="50"/>
      <c r="AD131" s="60"/>
      <c r="AE131" s="146"/>
      <c r="AF131" s="60"/>
      <c r="AG131" s="60"/>
      <c r="AH131" s="147"/>
      <c r="AI131" s="147"/>
      <c r="AJ131" s="60"/>
    </row>
    <row r="132" spans="1:36" s="116" customFormat="1" ht="15" x14ac:dyDescent="0.2">
      <c r="A132" s="181" t="s">
        <v>25</v>
      </c>
      <c r="B132" s="158"/>
      <c r="C132" s="158"/>
      <c r="D132" s="21">
        <f>SUM(S132,U132,W132)</f>
        <v>78766335</v>
      </c>
      <c r="E132" s="21">
        <f>SUM(E12:E131)</f>
        <v>61561059</v>
      </c>
      <c r="F132" s="21">
        <f>SUM(F12:F131)</f>
        <v>17332616</v>
      </c>
      <c r="G132" s="56"/>
      <c r="H132" s="138"/>
      <c r="I132" s="143" t="e">
        <f>SUM(I121,#REF!,I102,I89,#REF!,I70,I51,I28)</f>
        <v>#REF!</v>
      </c>
      <c r="J132" s="143"/>
      <c r="K132" s="143" t="e">
        <f>SUM(K121,#REF!,K102,K89,#REF!,K70,K51,K28)</f>
        <v>#REF!</v>
      </c>
      <c r="L132" s="143"/>
      <c r="M132" s="143" t="e">
        <f>SUM(M121,#REF!,M102,M89,#REF!,M70,M51,M28)</f>
        <v>#REF!</v>
      </c>
      <c r="N132" s="143"/>
      <c r="O132" s="143" t="e">
        <f>SUM(O121,#REF!,O102,O89,#REF!,O70,O51,O28)</f>
        <v>#REF!</v>
      </c>
      <c r="P132" s="143"/>
      <c r="Q132" s="143" t="e">
        <f>SUM(Q121,#REF!,Q102,Q89,#REF!,Q70,Q51,Q28)</f>
        <v>#REF!</v>
      </c>
      <c r="R132" s="159"/>
      <c r="S132" s="159">
        <f>SUM(S130,S124,S117,S102,S94,S84,S72,S55,S28)</f>
        <v>15082051</v>
      </c>
      <c r="T132" s="159"/>
      <c r="U132" s="159">
        <f>SUM(U130,U124,U117,U102,U94,U84,U72,U55,U28)</f>
        <v>37399884</v>
      </c>
      <c r="V132" s="159"/>
      <c r="W132" s="159">
        <f>SUM(W130,W124,W117,W102,W94,W84,W72,W55,W28)</f>
        <v>26284400</v>
      </c>
      <c r="X132" s="159"/>
      <c r="Y132" s="159"/>
      <c r="Z132" s="148"/>
      <c r="AA132" s="148"/>
      <c r="AB132" s="148"/>
      <c r="AC132" s="58"/>
      <c r="AD132" s="158"/>
      <c r="AE132" s="158"/>
      <c r="AF132" s="148"/>
      <c r="AG132" s="158"/>
      <c r="AH132" s="158"/>
      <c r="AI132" s="158"/>
      <c r="AJ132" s="158"/>
    </row>
    <row r="133" spans="1:36" s="163" customFormat="1" ht="18" customHeight="1" x14ac:dyDescent="0.2">
      <c r="A133" s="160"/>
      <c r="B133" s="3"/>
      <c r="C133" s="45"/>
      <c r="D133" s="3"/>
      <c r="E133" s="3"/>
      <c r="F133" s="15"/>
      <c r="G133" s="45"/>
      <c r="H133" s="75"/>
      <c r="I133" s="43"/>
      <c r="J133" s="75"/>
      <c r="K133" s="43"/>
      <c r="L133" s="75"/>
      <c r="M133" s="43"/>
      <c r="N133" s="75"/>
      <c r="O133" s="43"/>
      <c r="P133" s="43"/>
      <c r="Q133" s="43"/>
      <c r="R133" s="15"/>
      <c r="S133" s="15"/>
      <c r="T133" s="15"/>
      <c r="U133" s="15"/>
      <c r="V133" s="15"/>
      <c r="W133" s="15"/>
      <c r="X133" s="15"/>
      <c r="Y133" s="15"/>
      <c r="Z133" s="3"/>
      <c r="AA133" s="3"/>
      <c r="AB133" s="3"/>
      <c r="AC133" s="22"/>
      <c r="AD133" s="225"/>
      <c r="AE133" s="161"/>
      <c r="AF133" s="160"/>
      <c r="AG133" s="3"/>
      <c r="AH133" s="162"/>
      <c r="AI133" s="162"/>
      <c r="AJ133" s="3"/>
    </row>
    <row r="134" spans="1:36" s="163" customFormat="1" ht="18" customHeight="1" x14ac:dyDescent="0.2">
      <c r="A134" s="160"/>
      <c r="B134" s="3"/>
      <c r="C134" s="45"/>
      <c r="D134" s="3"/>
      <c r="E134" s="3"/>
      <c r="F134" s="15"/>
      <c r="G134" s="45"/>
      <c r="H134" s="75"/>
      <c r="I134" s="43"/>
      <c r="J134" s="75"/>
      <c r="K134" s="43"/>
      <c r="L134" s="75"/>
      <c r="M134" s="43"/>
      <c r="N134" s="75"/>
      <c r="O134" s="43"/>
      <c r="P134" s="43"/>
      <c r="Q134" s="43"/>
      <c r="R134" s="15"/>
      <c r="S134" s="15"/>
      <c r="T134" s="15"/>
      <c r="U134" s="15"/>
      <c r="V134" s="15"/>
      <c r="W134" s="15"/>
      <c r="X134" s="15"/>
      <c r="Y134" s="15"/>
      <c r="Z134" s="3"/>
      <c r="AA134" s="3"/>
      <c r="AB134" s="3"/>
      <c r="AC134" s="23"/>
      <c r="AD134" s="225"/>
      <c r="AE134" s="164"/>
      <c r="AF134" s="160"/>
      <c r="AG134" s="3"/>
      <c r="AH134" s="162"/>
      <c r="AI134" s="162"/>
      <c r="AJ134" s="3"/>
    </row>
    <row r="135" spans="1:36" s="163" customFormat="1" ht="18" customHeight="1" x14ac:dyDescent="0.2">
      <c r="A135" s="160"/>
      <c r="B135" s="3"/>
      <c r="C135" s="45"/>
      <c r="D135" s="3"/>
      <c r="E135" s="3"/>
      <c r="F135" s="15"/>
      <c r="G135" s="45"/>
      <c r="H135" s="75"/>
      <c r="I135" s="43"/>
      <c r="J135" s="75"/>
      <c r="K135" s="43"/>
      <c r="L135" s="75"/>
      <c r="M135" s="43"/>
      <c r="N135" s="75"/>
      <c r="O135" s="43"/>
      <c r="P135" s="43"/>
      <c r="Q135" s="43"/>
      <c r="R135" s="15"/>
      <c r="S135" s="15"/>
      <c r="T135" s="15"/>
      <c r="U135" s="15"/>
      <c r="V135" s="15"/>
      <c r="W135" s="15"/>
      <c r="X135" s="15"/>
      <c r="Y135" s="15"/>
      <c r="Z135" s="3"/>
      <c r="AA135" s="3"/>
      <c r="AB135" s="3"/>
      <c r="AC135" s="23"/>
      <c r="AD135" s="225"/>
      <c r="AE135" s="164"/>
      <c r="AF135" s="160"/>
      <c r="AG135" s="3"/>
      <c r="AH135" s="162"/>
      <c r="AI135" s="162"/>
      <c r="AJ135" s="3"/>
    </row>
    <row r="136" spans="1:36" s="116" customFormat="1" ht="18" customHeight="1" x14ac:dyDescent="0.2">
      <c r="A136" s="80"/>
      <c r="B136" s="2"/>
      <c r="C136" s="17"/>
      <c r="D136" s="2"/>
      <c r="E136" s="2"/>
      <c r="F136" s="14"/>
      <c r="G136" s="17"/>
      <c r="H136" s="75"/>
      <c r="I136" s="43"/>
      <c r="J136" s="75"/>
      <c r="K136" s="43"/>
      <c r="L136" s="75"/>
      <c r="M136" s="43"/>
      <c r="N136" s="75"/>
      <c r="O136" s="43"/>
      <c r="P136" s="43"/>
      <c r="Q136" s="43"/>
      <c r="R136" s="14"/>
      <c r="S136" s="14"/>
      <c r="T136" s="14"/>
      <c r="U136" s="14"/>
      <c r="V136" s="14"/>
      <c r="W136" s="14"/>
      <c r="X136" s="14"/>
      <c r="Y136" s="14"/>
      <c r="Z136" s="2"/>
      <c r="AA136" s="2"/>
      <c r="AB136" s="2"/>
      <c r="AC136" s="29"/>
      <c r="AD136" s="2"/>
      <c r="AE136" s="165"/>
      <c r="AF136" s="80"/>
      <c r="AG136" s="2"/>
      <c r="AH136" s="162"/>
      <c r="AI136" s="162"/>
      <c r="AJ136" s="2"/>
    </row>
    <row r="137" spans="1:36" s="116" customFormat="1" ht="18" customHeight="1" x14ac:dyDescent="0.2">
      <c r="A137" s="80"/>
      <c r="B137" s="2"/>
      <c r="C137" s="17"/>
      <c r="D137" s="2"/>
      <c r="E137" s="2"/>
      <c r="F137" s="14"/>
      <c r="G137" s="17"/>
      <c r="H137" s="75"/>
      <c r="I137" s="43"/>
      <c r="J137" s="75"/>
      <c r="K137" s="43"/>
      <c r="L137" s="75"/>
      <c r="M137" s="43"/>
      <c r="N137" s="75"/>
      <c r="O137" s="43"/>
      <c r="P137" s="43"/>
      <c r="Q137" s="43"/>
      <c r="R137" s="14"/>
      <c r="S137" s="14"/>
      <c r="T137" s="14"/>
      <c r="U137" s="14"/>
      <c r="V137" s="14"/>
      <c r="W137" s="14"/>
      <c r="X137" s="14"/>
      <c r="Y137" s="14"/>
      <c r="Z137" s="2"/>
      <c r="AA137" s="2"/>
      <c r="AB137" s="2"/>
      <c r="AC137" s="29"/>
      <c r="AD137" s="2"/>
      <c r="AE137" s="165"/>
      <c r="AF137" s="80"/>
      <c r="AG137" s="2"/>
      <c r="AH137" s="162"/>
      <c r="AI137" s="162"/>
      <c r="AJ137" s="2"/>
    </row>
    <row r="138" spans="1:36" s="116" customFormat="1" ht="18" customHeight="1" x14ac:dyDescent="0.2">
      <c r="A138" s="80"/>
      <c r="B138" s="2"/>
      <c r="C138" s="17"/>
      <c r="D138" s="2"/>
      <c r="E138" s="2"/>
      <c r="F138" s="14"/>
      <c r="G138" s="17"/>
      <c r="H138" s="75"/>
      <c r="I138" s="43"/>
      <c r="J138" s="75"/>
      <c r="K138" s="43"/>
      <c r="L138" s="75"/>
      <c r="M138" s="43"/>
      <c r="N138" s="75"/>
      <c r="O138" s="43"/>
      <c r="P138" s="43"/>
      <c r="Q138" s="43"/>
      <c r="R138" s="14"/>
      <c r="S138" s="14"/>
      <c r="T138" s="14"/>
      <c r="U138" s="14"/>
      <c r="V138" s="14"/>
      <c r="W138" s="14"/>
      <c r="X138" s="14"/>
      <c r="Y138" s="14"/>
      <c r="Z138" s="2"/>
      <c r="AA138" s="2"/>
      <c r="AB138" s="2"/>
      <c r="AC138" s="29"/>
      <c r="AD138" s="2"/>
      <c r="AE138" s="165"/>
      <c r="AF138" s="80"/>
      <c r="AG138" s="2"/>
      <c r="AH138" s="162"/>
      <c r="AI138" s="162"/>
      <c r="AJ138" s="2"/>
    </row>
    <row r="139" spans="1:36" s="116" customFormat="1" ht="18" customHeight="1" x14ac:dyDescent="0.2">
      <c r="A139" s="80"/>
      <c r="B139" s="2"/>
      <c r="C139" s="17"/>
      <c r="D139" s="2"/>
      <c r="E139" s="2"/>
      <c r="F139" s="14"/>
      <c r="G139" s="17"/>
      <c r="H139" s="75"/>
      <c r="I139" s="43"/>
      <c r="J139" s="75"/>
      <c r="K139" s="43"/>
      <c r="L139" s="75"/>
      <c r="M139" s="43"/>
      <c r="N139" s="75"/>
      <c r="O139" s="43"/>
      <c r="P139" s="43"/>
      <c r="Q139" s="43"/>
      <c r="R139" s="14"/>
      <c r="S139" s="14"/>
      <c r="T139" s="14"/>
      <c r="U139" s="14"/>
      <c r="V139" s="14"/>
      <c r="W139" s="14"/>
      <c r="X139" s="14"/>
      <c r="Y139" s="14"/>
      <c r="Z139" s="2"/>
      <c r="AA139" s="2"/>
      <c r="AB139" s="2"/>
      <c r="AC139" s="29"/>
      <c r="AD139" s="2"/>
      <c r="AE139" s="165"/>
      <c r="AF139" s="80"/>
      <c r="AG139" s="2"/>
      <c r="AH139" s="162"/>
      <c r="AI139" s="162"/>
      <c r="AJ139" s="2"/>
    </row>
    <row r="140" spans="1:36" s="116" customFormat="1" ht="18" customHeight="1" x14ac:dyDescent="0.2">
      <c r="A140" s="80"/>
      <c r="B140" s="2"/>
      <c r="C140" s="17"/>
      <c r="D140" s="2"/>
      <c r="E140" s="2"/>
      <c r="F140" s="14"/>
      <c r="G140" s="17"/>
      <c r="H140" s="75"/>
      <c r="I140" s="43"/>
      <c r="J140" s="75"/>
      <c r="K140" s="43"/>
      <c r="L140" s="75"/>
      <c r="M140" s="43"/>
      <c r="N140" s="75"/>
      <c r="O140" s="43"/>
      <c r="P140" s="43"/>
      <c r="Q140" s="43"/>
      <c r="R140" s="14"/>
      <c r="S140" s="14"/>
      <c r="T140" s="14"/>
      <c r="U140" s="14"/>
      <c r="V140" s="14"/>
      <c r="W140" s="14"/>
      <c r="X140" s="14"/>
      <c r="Y140" s="14"/>
      <c r="Z140" s="2"/>
      <c r="AA140" s="2"/>
      <c r="AB140" s="2"/>
      <c r="AC140" s="29"/>
      <c r="AD140" s="2"/>
      <c r="AE140" s="165"/>
      <c r="AF140" s="80"/>
      <c r="AG140" s="2"/>
      <c r="AH140" s="162"/>
      <c r="AI140" s="162"/>
      <c r="AJ140" s="2"/>
    </row>
    <row r="141" spans="1:36" s="116" customFormat="1" ht="18" customHeight="1" x14ac:dyDescent="0.2">
      <c r="A141" s="80"/>
      <c r="B141" s="2"/>
      <c r="C141" s="17"/>
      <c r="D141" s="2"/>
      <c r="E141" s="2"/>
      <c r="F141" s="14"/>
      <c r="G141" s="17"/>
      <c r="H141" s="75"/>
      <c r="I141" s="43"/>
      <c r="J141" s="75"/>
      <c r="K141" s="43"/>
      <c r="L141" s="75"/>
      <c r="M141" s="43"/>
      <c r="N141" s="75"/>
      <c r="O141" s="43"/>
      <c r="P141" s="43"/>
      <c r="Q141" s="43"/>
      <c r="R141" s="14"/>
      <c r="S141" s="14"/>
      <c r="T141" s="14"/>
      <c r="U141" s="14"/>
      <c r="V141" s="14"/>
      <c r="W141" s="14"/>
      <c r="X141" s="14"/>
      <c r="Y141" s="14"/>
      <c r="Z141" s="2"/>
      <c r="AA141" s="2"/>
      <c r="AB141" s="2"/>
      <c r="AC141" s="29"/>
      <c r="AD141" s="2"/>
      <c r="AE141" s="165"/>
      <c r="AF141" s="80"/>
      <c r="AG141" s="2"/>
      <c r="AH141" s="162"/>
      <c r="AI141" s="162"/>
      <c r="AJ141" s="2"/>
    </row>
    <row r="142" spans="1:36" s="116" customFormat="1" ht="18" customHeight="1" x14ac:dyDescent="0.2">
      <c r="A142" s="80"/>
      <c r="B142" s="2"/>
      <c r="C142" s="17"/>
      <c r="D142" s="2"/>
      <c r="E142" s="2"/>
      <c r="F142" s="14"/>
      <c r="G142" s="17"/>
      <c r="H142" s="75"/>
      <c r="I142" s="43"/>
      <c r="J142" s="75"/>
      <c r="K142" s="43"/>
      <c r="L142" s="75"/>
      <c r="M142" s="43"/>
      <c r="N142" s="75"/>
      <c r="O142" s="43"/>
      <c r="P142" s="43"/>
      <c r="Q142" s="43"/>
      <c r="R142" s="14"/>
      <c r="S142" s="14"/>
      <c r="T142" s="14"/>
      <c r="U142" s="14"/>
      <c r="V142" s="14"/>
      <c r="W142" s="14"/>
      <c r="X142" s="14"/>
      <c r="Y142" s="14"/>
      <c r="Z142" s="2"/>
      <c r="AA142" s="2"/>
      <c r="AB142" s="2"/>
      <c r="AC142" s="29"/>
      <c r="AD142" s="2"/>
      <c r="AE142" s="165"/>
      <c r="AF142" s="80"/>
      <c r="AG142" s="2"/>
      <c r="AH142" s="162"/>
      <c r="AI142" s="162"/>
      <c r="AJ142" s="2"/>
    </row>
    <row r="143" spans="1:36" s="116" customFormat="1" ht="18" customHeight="1" x14ac:dyDescent="0.2">
      <c r="A143" s="80"/>
      <c r="B143" s="2"/>
      <c r="C143" s="17"/>
      <c r="D143" s="2"/>
      <c r="E143" s="2"/>
      <c r="F143" s="14"/>
      <c r="G143" s="17"/>
      <c r="H143" s="75"/>
      <c r="I143" s="43"/>
      <c r="J143" s="75"/>
      <c r="K143" s="43"/>
      <c r="L143" s="75"/>
      <c r="M143" s="43"/>
      <c r="N143" s="75"/>
      <c r="O143" s="43"/>
      <c r="P143" s="43"/>
      <c r="Q143" s="43"/>
      <c r="R143" s="14"/>
      <c r="S143" s="14"/>
      <c r="T143" s="14"/>
      <c r="U143" s="14"/>
      <c r="V143" s="14"/>
      <c r="W143" s="14"/>
      <c r="X143" s="14"/>
      <c r="Y143" s="14"/>
      <c r="Z143" s="2"/>
      <c r="AA143" s="2"/>
      <c r="AB143" s="2"/>
      <c r="AC143" s="29"/>
      <c r="AD143" s="2"/>
      <c r="AE143" s="165"/>
      <c r="AF143" s="80"/>
      <c r="AG143" s="2"/>
      <c r="AH143" s="162"/>
      <c r="AI143" s="162"/>
      <c r="AJ143" s="2"/>
    </row>
    <row r="144" spans="1:36" s="17" customFormat="1" x14ac:dyDescent="0.2">
      <c r="A144" s="80"/>
      <c r="B144" s="2"/>
      <c r="D144" s="2"/>
      <c r="E144" s="2"/>
      <c r="F144" s="14"/>
      <c r="H144" s="75"/>
      <c r="I144" s="43"/>
      <c r="J144" s="75"/>
      <c r="K144" s="43"/>
      <c r="L144" s="75"/>
      <c r="M144" s="43"/>
      <c r="N144" s="75"/>
      <c r="O144" s="43"/>
      <c r="P144" s="43"/>
      <c r="Q144" s="43"/>
      <c r="R144" s="14"/>
      <c r="S144" s="14"/>
      <c r="T144" s="14"/>
      <c r="U144" s="14"/>
      <c r="V144" s="14"/>
      <c r="W144" s="14"/>
      <c r="X144" s="14"/>
      <c r="Y144" s="14"/>
      <c r="Z144" s="2"/>
      <c r="AA144" s="2"/>
      <c r="AB144" s="2"/>
      <c r="AC144" s="29"/>
      <c r="AD144" s="2"/>
      <c r="AE144" s="166"/>
      <c r="AF144" s="80"/>
      <c r="AG144" s="2"/>
      <c r="AH144" s="77"/>
      <c r="AI144" s="77"/>
      <c r="AJ144" s="2"/>
    </row>
    <row r="145" spans="1:36" s="116" customFormat="1" ht="15" x14ac:dyDescent="0.2">
      <c r="A145" s="167"/>
      <c r="B145" s="169"/>
      <c r="D145" s="30"/>
      <c r="E145" s="30"/>
      <c r="F145" s="31"/>
      <c r="G145" s="17"/>
      <c r="H145" s="113"/>
      <c r="I145" s="114"/>
      <c r="J145" s="113"/>
      <c r="K145" s="114"/>
      <c r="L145" s="113"/>
      <c r="M145" s="114"/>
      <c r="N145" s="113"/>
      <c r="O145" s="114"/>
      <c r="P145" s="114"/>
      <c r="Q145" s="114"/>
      <c r="R145" s="31"/>
      <c r="S145" s="31"/>
      <c r="T145" s="31"/>
      <c r="U145" s="31"/>
      <c r="V145" s="31"/>
      <c r="W145" s="31"/>
      <c r="X145" s="31"/>
      <c r="Y145" s="31"/>
      <c r="Z145" s="30"/>
      <c r="AA145" s="30"/>
      <c r="AB145" s="30"/>
      <c r="AC145" s="29"/>
      <c r="AD145" s="169"/>
      <c r="AE145" s="165"/>
      <c r="AF145" s="168"/>
      <c r="AG145" s="169"/>
      <c r="AH145" s="162"/>
      <c r="AI145" s="162"/>
      <c r="AJ145" s="169"/>
    </row>
    <row r="146" spans="1:36" s="116" customFormat="1" ht="18" customHeight="1" x14ac:dyDescent="0.2">
      <c r="A146" s="167"/>
      <c r="B146" s="169"/>
      <c r="D146" s="30"/>
      <c r="E146" s="30"/>
      <c r="F146" s="31"/>
      <c r="G146" s="17"/>
      <c r="H146" s="113"/>
      <c r="I146" s="114"/>
      <c r="J146" s="113"/>
      <c r="K146" s="114"/>
      <c r="L146" s="113"/>
      <c r="M146" s="114"/>
      <c r="N146" s="113"/>
      <c r="O146" s="114"/>
      <c r="P146" s="114"/>
      <c r="Q146" s="114"/>
      <c r="R146" s="31"/>
      <c r="S146" s="31"/>
      <c r="T146" s="31"/>
      <c r="U146" s="31"/>
      <c r="V146" s="31"/>
      <c r="W146" s="31"/>
      <c r="X146" s="31"/>
      <c r="Y146" s="31"/>
      <c r="Z146" s="30"/>
      <c r="AA146" s="30"/>
      <c r="AB146" s="30"/>
      <c r="AC146" s="29"/>
      <c r="AD146" s="169"/>
      <c r="AE146" s="165"/>
      <c r="AF146" s="168"/>
      <c r="AG146" s="169"/>
      <c r="AH146" s="162"/>
      <c r="AI146" s="162"/>
      <c r="AJ146" s="169"/>
    </row>
    <row r="147" spans="1:36" s="172" customFormat="1" x14ac:dyDescent="0.2">
      <c r="A147" s="80"/>
      <c r="B147" s="2"/>
      <c r="C147" s="17"/>
      <c r="D147" s="14"/>
      <c r="E147" s="14"/>
      <c r="F147" s="14"/>
      <c r="G147" s="17"/>
      <c r="H147" s="75"/>
      <c r="I147" s="43"/>
      <c r="J147" s="75"/>
      <c r="K147" s="43"/>
      <c r="L147" s="75"/>
      <c r="M147" s="43"/>
      <c r="N147" s="75"/>
      <c r="O147" s="43"/>
      <c r="P147" s="75"/>
      <c r="Q147" s="43"/>
      <c r="R147" s="14"/>
      <c r="S147" s="14"/>
      <c r="T147" s="14"/>
      <c r="U147" s="14"/>
      <c r="V147" s="14"/>
      <c r="W147" s="14"/>
      <c r="X147" s="14"/>
      <c r="Y147" s="14"/>
      <c r="Z147" s="2"/>
      <c r="AA147" s="2"/>
      <c r="AB147" s="2"/>
      <c r="AC147" s="26"/>
      <c r="AD147" s="2"/>
      <c r="AE147" s="170"/>
      <c r="AF147" s="80"/>
      <c r="AG147" s="2"/>
      <c r="AH147" s="171"/>
      <c r="AI147" s="171"/>
      <c r="AJ147" s="2"/>
    </row>
    <row r="148" spans="1:36" s="116" customFormat="1" ht="18" customHeight="1" x14ac:dyDescent="0.2">
      <c r="A148" s="167"/>
      <c r="B148" s="169"/>
      <c r="D148" s="19"/>
      <c r="E148" s="19"/>
      <c r="F148" s="31"/>
      <c r="G148" s="17"/>
      <c r="H148" s="113"/>
      <c r="I148" s="114"/>
      <c r="J148" s="113"/>
      <c r="K148" s="114"/>
      <c r="L148" s="113"/>
      <c r="M148" s="114"/>
      <c r="N148" s="113"/>
      <c r="O148" s="114"/>
      <c r="P148" s="114"/>
      <c r="Q148" s="114"/>
      <c r="R148" s="31"/>
      <c r="S148" s="31"/>
      <c r="T148" s="31"/>
      <c r="U148" s="31"/>
      <c r="V148" s="31"/>
      <c r="W148" s="31"/>
      <c r="X148" s="31"/>
      <c r="Y148" s="31"/>
      <c r="Z148" s="30"/>
      <c r="AA148" s="30"/>
      <c r="AB148" s="30"/>
      <c r="AC148" s="32"/>
      <c r="AD148" s="169"/>
      <c r="AE148" s="165"/>
      <c r="AF148" s="168"/>
      <c r="AG148" s="169"/>
      <c r="AH148" s="162"/>
      <c r="AI148" s="162"/>
      <c r="AJ148" s="169"/>
    </row>
    <row r="149" spans="1:36" s="172" customFormat="1" ht="55.5" customHeight="1" x14ac:dyDescent="0.2">
      <c r="A149" s="80"/>
      <c r="B149" s="2"/>
      <c r="C149" s="17"/>
      <c r="D149" s="14"/>
      <c r="E149" s="14"/>
      <c r="F149" s="18"/>
      <c r="H149" s="73"/>
      <c r="I149" s="74"/>
      <c r="J149" s="75"/>
      <c r="K149" s="43"/>
      <c r="L149" s="75"/>
      <c r="M149" s="43"/>
      <c r="N149" s="75"/>
      <c r="O149" s="43"/>
      <c r="P149" s="75"/>
      <c r="Q149" s="43"/>
      <c r="R149" s="14"/>
      <c r="S149" s="14"/>
      <c r="T149" s="14"/>
      <c r="U149" s="14"/>
      <c r="V149" s="14"/>
      <c r="W149" s="14"/>
      <c r="X149" s="14"/>
      <c r="Y149" s="14"/>
      <c r="Z149" s="18"/>
      <c r="AA149" s="173"/>
      <c r="AB149" s="173"/>
      <c r="AC149" s="26"/>
      <c r="AD149" s="2"/>
      <c r="AE149" s="170"/>
      <c r="AF149" s="80"/>
      <c r="AG149" s="2"/>
      <c r="AH149" s="171"/>
      <c r="AI149" s="171"/>
      <c r="AJ149" s="2"/>
    </row>
    <row r="150" spans="1:36" s="172" customFormat="1" ht="55.5" customHeight="1" x14ac:dyDescent="0.2">
      <c r="A150" s="80"/>
      <c r="B150" s="2"/>
      <c r="C150" s="17"/>
      <c r="D150" s="18"/>
      <c r="E150" s="18"/>
      <c r="F150" s="18"/>
      <c r="G150" s="17"/>
      <c r="H150" s="75"/>
      <c r="I150" s="74"/>
      <c r="J150" s="75"/>
      <c r="K150" s="43"/>
      <c r="L150" s="75"/>
      <c r="M150" s="43"/>
      <c r="N150" s="75"/>
      <c r="O150" s="43"/>
      <c r="P150" s="43"/>
      <c r="Q150" s="43"/>
      <c r="R150" s="14"/>
      <c r="S150" s="14"/>
      <c r="T150" s="14"/>
      <c r="U150" s="14"/>
      <c r="V150" s="14"/>
      <c r="W150" s="14"/>
      <c r="X150" s="14"/>
      <c r="Y150" s="14"/>
      <c r="Z150" s="173"/>
      <c r="AA150" s="173"/>
      <c r="AB150" s="173"/>
      <c r="AC150" s="26"/>
      <c r="AD150" s="2"/>
      <c r="AE150" s="170"/>
      <c r="AF150" s="80"/>
      <c r="AG150" s="2"/>
      <c r="AH150" s="171"/>
      <c r="AI150" s="171"/>
      <c r="AJ150" s="2"/>
    </row>
    <row r="151" spans="1:36" s="172" customFormat="1" x14ac:dyDescent="0.2">
      <c r="A151" s="79"/>
      <c r="B151" s="2"/>
      <c r="C151" s="17"/>
      <c r="D151" s="18"/>
      <c r="E151" s="18"/>
      <c r="F151" s="18"/>
      <c r="G151" s="17"/>
      <c r="H151" s="73"/>
      <c r="I151" s="74"/>
      <c r="J151" s="75"/>
      <c r="K151" s="43"/>
      <c r="L151" s="75"/>
      <c r="M151" s="43"/>
      <c r="N151" s="75"/>
      <c r="O151" s="43"/>
      <c r="P151" s="43"/>
      <c r="Q151" s="43"/>
      <c r="R151" s="14"/>
      <c r="S151" s="14"/>
      <c r="T151" s="14"/>
      <c r="U151" s="14"/>
      <c r="V151" s="14"/>
      <c r="W151" s="14"/>
      <c r="X151" s="14"/>
      <c r="Y151" s="14"/>
      <c r="Z151" s="173"/>
      <c r="AA151" s="173"/>
      <c r="AB151" s="173"/>
      <c r="AC151" s="26"/>
      <c r="AD151" s="2"/>
      <c r="AE151" s="170"/>
      <c r="AF151" s="80"/>
      <c r="AG151" s="173"/>
      <c r="AH151" s="171"/>
      <c r="AI151" s="171"/>
      <c r="AJ151" s="2"/>
    </row>
    <row r="152" spans="1:36" s="116" customFormat="1" ht="18" customHeight="1" x14ac:dyDescent="0.2">
      <c r="A152" s="167"/>
      <c r="B152" s="169"/>
      <c r="D152" s="19"/>
      <c r="E152" s="19"/>
      <c r="F152" s="31"/>
      <c r="G152" s="17"/>
      <c r="H152" s="113"/>
      <c r="I152" s="114"/>
      <c r="J152" s="113"/>
      <c r="K152" s="114"/>
      <c r="L152" s="113"/>
      <c r="M152" s="114"/>
      <c r="N152" s="113"/>
      <c r="O152" s="114"/>
      <c r="P152" s="114"/>
      <c r="Q152" s="114"/>
      <c r="R152" s="31"/>
      <c r="S152" s="31"/>
      <c r="T152" s="31"/>
      <c r="U152" s="31"/>
      <c r="V152" s="31"/>
      <c r="W152" s="31"/>
      <c r="X152" s="31"/>
      <c r="Y152" s="31"/>
      <c r="Z152" s="30"/>
      <c r="AA152" s="30"/>
      <c r="AB152" s="30"/>
      <c r="AC152" s="32"/>
      <c r="AD152" s="169"/>
      <c r="AE152" s="165"/>
      <c r="AF152" s="168"/>
      <c r="AG152" s="169"/>
      <c r="AH152" s="162"/>
      <c r="AI152" s="162"/>
      <c r="AJ152" s="169"/>
    </row>
    <row r="153" spans="1:36" s="172" customFormat="1" ht="93.75" customHeight="1" x14ac:dyDescent="0.2">
      <c r="A153" s="79"/>
      <c r="B153" s="2"/>
      <c r="C153" s="17"/>
      <c r="D153" s="18"/>
      <c r="E153" s="18"/>
      <c r="F153" s="18"/>
      <c r="G153" s="17"/>
      <c r="H153" s="75"/>
      <c r="I153" s="74"/>
      <c r="J153" s="75"/>
      <c r="K153" s="74"/>
      <c r="L153" s="75"/>
      <c r="M153" s="74"/>
      <c r="N153" s="75"/>
      <c r="O153" s="74"/>
      <c r="P153" s="75"/>
      <c r="Q153" s="74"/>
      <c r="R153" s="18"/>
      <c r="S153" s="18"/>
      <c r="T153" s="18"/>
      <c r="U153" s="18"/>
      <c r="V153" s="18"/>
      <c r="W153" s="18"/>
      <c r="X153" s="18"/>
      <c r="Y153" s="18"/>
      <c r="Z153" s="18"/>
      <c r="AA153" s="18"/>
      <c r="AB153" s="173"/>
      <c r="AC153" s="173"/>
      <c r="AD153" s="2"/>
      <c r="AE153" s="173"/>
      <c r="AF153" s="80"/>
      <c r="AG153" s="173"/>
      <c r="AH153" s="26"/>
      <c r="AI153" s="170"/>
      <c r="AJ153" s="171"/>
    </row>
    <row r="154" spans="1:36" s="172" customFormat="1" x14ac:dyDescent="0.2">
      <c r="A154" s="79"/>
      <c r="B154" s="173"/>
      <c r="D154" s="18"/>
      <c r="E154" s="18"/>
      <c r="F154" s="18"/>
      <c r="H154" s="73"/>
      <c r="I154" s="74"/>
      <c r="J154" s="73"/>
      <c r="K154" s="74"/>
      <c r="L154" s="73"/>
      <c r="M154" s="74"/>
      <c r="N154" s="73"/>
      <c r="O154" s="74"/>
      <c r="P154" s="74"/>
      <c r="Q154" s="74"/>
      <c r="R154" s="18"/>
      <c r="S154" s="18"/>
      <c r="T154" s="18"/>
      <c r="U154" s="18"/>
      <c r="V154" s="18"/>
      <c r="W154" s="18"/>
      <c r="X154" s="18"/>
      <c r="Y154" s="18"/>
      <c r="Z154" s="18"/>
      <c r="AA154" s="18"/>
      <c r="AB154" s="173"/>
      <c r="AC154" s="173"/>
      <c r="AD154" s="173"/>
      <c r="AE154" s="173"/>
      <c r="AF154" s="80"/>
      <c r="AG154" s="173"/>
      <c r="AH154" s="26"/>
      <c r="AI154" s="170"/>
      <c r="AJ154" s="171"/>
    </row>
    <row r="155" spans="1:36" s="116" customFormat="1" ht="18" customHeight="1" x14ac:dyDescent="0.2">
      <c r="A155" s="167"/>
      <c r="B155" s="169"/>
      <c r="D155" s="19"/>
      <c r="E155" s="19"/>
      <c r="F155" s="31"/>
      <c r="G155" s="17"/>
      <c r="H155" s="113"/>
      <c r="I155" s="114"/>
      <c r="J155" s="113"/>
      <c r="K155" s="114"/>
      <c r="L155" s="113"/>
      <c r="M155" s="114"/>
      <c r="N155" s="113"/>
      <c r="O155" s="114"/>
      <c r="P155" s="114"/>
      <c r="Q155" s="114"/>
      <c r="R155" s="31"/>
      <c r="S155" s="31"/>
      <c r="T155" s="31"/>
      <c r="U155" s="31"/>
      <c r="V155" s="31"/>
      <c r="W155" s="31"/>
      <c r="X155" s="31"/>
      <c r="Y155" s="31"/>
      <c r="Z155" s="31"/>
      <c r="AA155" s="31"/>
      <c r="AB155" s="30"/>
      <c r="AC155" s="30"/>
      <c r="AD155" s="169"/>
      <c r="AE155" s="30"/>
      <c r="AF155" s="168"/>
      <c r="AG155" s="169"/>
      <c r="AH155" s="32"/>
      <c r="AI155" s="165"/>
      <c r="AJ155" s="162"/>
    </row>
    <row r="156" spans="1:36" s="172" customFormat="1" x14ac:dyDescent="0.2">
      <c r="A156" s="79"/>
      <c r="B156" s="2"/>
      <c r="C156" s="17"/>
      <c r="D156" s="18"/>
      <c r="E156" s="18"/>
      <c r="F156" s="18"/>
      <c r="H156" s="75"/>
      <c r="I156" s="74"/>
      <c r="J156" s="73"/>
      <c r="K156" s="74"/>
      <c r="L156" s="73"/>
      <c r="M156" s="74"/>
      <c r="N156" s="73"/>
      <c r="O156" s="74"/>
      <c r="P156" s="74"/>
      <c r="Q156" s="74"/>
      <c r="R156" s="18"/>
      <c r="S156" s="18"/>
      <c r="T156" s="18"/>
      <c r="U156" s="18"/>
      <c r="V156" s="18"/>
      <c r="W156" s="18"/>
      <c r="X156" s="18"/>
      <c r="Y156" s="18"/>
      <c r="Z156" s="18"/>
      <c r="AA156" s="18"/>
      <c r="AB156" s="173"/>
      <c r="AC156" s="173"/>
      <c r="AD156" s="2"/>
      <c r="AE156" s="173"/>
      <c r="AF156" s="80"/>
      <c r="AG156" s="173"/>
      <c r="AH156" s="26"/>
      <c r="AI156" s="170"/>
      <c r="AJ156" s="171"/>
    </row>
    <row r="157" spans="1:36" s="172" customFormat="1" x14ac:dyDescent="0.2">
      <c r="A157" s="80"/>
      <c r="B157" s="2"/>
      <c r="C157" s="17"/>
      <c r="D157" s="33"/>
      <c r="E157" s="14"/>
      <c r="F157" s="14"/>
      <c r="G157" s="17"/>
      <c r="H157" s="75"/>
      <c r="I157" s="43"/>
      <c r="J157" s="75"/>
      <c r="K157" s="43"/>
      <c r="L157" s="75"/>
      <c r="M157" s="43"/>
      <c r="N157" s="75"/>
      <c r="O157" s="43"/>
      <c r="P157" s="43"/>
      <c r="Q157" s="43"/>
      <c r="R157" s="14"/>
      <c r="S157" s="14"/>
      <c r="T157" s="14"/>
      <c r="U157" s="14"/>
      <c r="V157" s="14"/>
      <c r="W157" s="14"/>
      <c r="X157" s="14"/>
      <c r="Y157" s="14"/>
      <c r="Z157" s="14"/>
      <c r="AA157" s="14"/>
      <c r="AB157" s="2"/>
      <c r="AC157" s="2"/>
      <c r="AD157" s="2"/>
      <c r="AE157" s="2"/>
      <c r="AF157" s="80"/>
      <c r="AG157" s="2"/>
      <c r="AH157" s="26"/>
      <c r="AI157" s="170"/>
      <c r="AJ157" s="171"/>
    </row>
    <row r="158" spans="1:36" s="116" customFormat="1" ht="18" customHeight="1" x14ac:dyDescent="0.2">
      <c r="A158" s="167"/>
      <c r="B158" s="169"/>
      <c r="D158" s="19"/>
      <c r="E158" s="19"/>
      <c r="F158" s="31"/>
      <c r="G158" s="17"/>
      <c r="H158" s="113"/>
      <c r="I158" s="114"/>
      <c r="J158" s="113"/>
      <c r="K158" s="114"/>
      <c r="L158" s="113"/>
      <c r="M158" s="114"/>
      <c r="N158" s="113"/>
      <c r="O158" s="114"/>
      <c r="P158" s="114"/>
      <c r="Q158" s="114"/>
      <c r="R158" s="31"/>
      <c r="S158" s="31"/>
      <c r="T158" s="31"/>
      <c r="U158" s="31"/>
      <c r="V158" s="31"/>
      <c r="W158" s="31"/>
      <c r="X158" s="31"/>
      <c r="Y158" s="31"/>
      <c r="Z158" s="31"/>
      <c r="AA158" s="31"/>
      <c r="AB158" s="30"/>
      <c r="AC158" s="30"/>
      <c r="AD158" s="169"/>
      <c r="AE158" s="30"/>
      <c r="AF158" s="168"/>
      <c r="AG158" s="169"/>
      <c r="AH158" s="32"/>
      <c r="AI158" s="165"/>
      <c r="AJ158" s="162"/>
    </row>
    <row r="159" spans="1:36" s="172" customFormat="1" x14ac:dyDescent="0.2">
      <c r="A159" s="80"/>
      <c r="B159" s="2"/>
      <c r="C159" s="17"/>
      <c r="D159" s="14"/>
      <c r="E159" s="14"/>
      <c r="F159" s="14"/>
      <c r="G159" s="17"/>
      <c r="H159" s="75"/>
      <c r="I159" s="43"/>
      <c r="J159" s="75"/>
      <c r="K159" s="43"/>
      <c r="L159" s="75"/>
      <c r="M159" s="43"/>
      <c r="N159" s="75"/>
      <c r="O159" s="43"/>
      <c r="P159" s="43"/>
      <c r="Q159" s="43"/>
      <c r="R159" s="14"/>
      <c r="S159" s="14"/>
      <c r="T159" s="14"/>
      <c r="U159" s="14"/>
      <c r="V159" s="14"/>
      <c r="W159" s="14"/>
      <c r="X159" s="14"/>
      <c r="Y159" s="14"/>
      <c r="Z159" s="14"/>
      <c r="AA159" s="14"/>
      <c r="AB159" s="2"/>
      <c r="AC159" s="2"/>
      <c r="AD159" s="2"/>
      <c r="AE159" s="2"/>
      <c r="AF159" s="80"/>
      <c r="AG159" s="2"/>
      <c r="AH159" s="26"/>
      <c r="AI159" s="170"/>
      <c r="AJ159" s="171"/>
    </row>
    <row r="160" spans="1:36" s="172" customFormat="1" x14ac:dyDescent="0.2">
      <c r="A160" s="80"/>
      <c r="B160" s="2"/>
      <c r="C160" s="17"/>
      <c r="D160" s="14"/>
      <c r="E160" s="14"/>
      <c r="F160" s="14"/>
      <c r="G160" s="17"/>
      <c r="H160" s="73"/>
      <c r="I160" s="74"/>
      <c r="J160" s="75"/>
      <c r="K160" s="43"/>
      <c r="L160" s="75"/>
      <c r="M160" s="43"/>
      <c r="N160" s="75"/>
      <c r="O160" s="43"/>
      <c r="P160" s="43"/>
      <c r="Q160" s="43"/>
      <c r="R160" s="14"/>
      <c r="S160" s="14"/>
      <c r="T160" s="14"/>
      <c r="U160" s="14"/>
      <c r="V160" s="14"/>
      <c r="W160" s="14"/>
      <c r="X160" s="14"/>
      <c r="Y160" s="14"/>
      <c r="Z160" s="14"/>
      <c r="AA160" s="14"/>
      <c r="AB160" s="2"/>
      <c r="AC160" s="2"/>
      <c r="AD160" s="2"/>
      <c r="AE160" s="2"/>
      <c r="AF160" s="80"/>
      <c r="AG160" s="2"/>
      <c r="AH160" s="26"/>
      <c r="AI160" s="170"/>
      <c r="AJ160" s="171"/>
    </row>
    <row r="161" spans="1:36" s="172" customFormat="1" x14ac:dyDescent="0.2">
      <c r="A161" s="80"/>
      <c r="B161" s="2"/>
      <c r="C161" s="17"/>
      <c r="D161" s="33"/>
      <c r="E161" s="14"/>
      <c r="F161" s="14"/>
      <c r="G161" s="17"/>
      <c r="H161" s="75"/>
      <c r="I161" s="43"/>
      <c r="J161" s="75"/>
      <c r="K161" s="43"/>
      <c r="L161" s="75"/>
      <c r="M161" s="43"/>
      <c r="N161" s="75"/>
      <c r="O161" s="43"/>
      <c r="P161" s="43"/>
      <c r="Q161" s="43"/>
      <c r="R161" s="14"/>
      <c r="S161" s="14"/>
      <c r="T161" s="14"/>
      <c r="U161" s="14"/>
      <c r="V161" s="14"/>
      <c r="W161" s="14"/>
      <c r="X161" s="14"/>
      <c r="Y161" s="14"/>
      <c r="Z161" s="14"/>
      <c r="AA161" s="14"/>
      <c r="AB161" s="2"/>
      <c r="AC161" s="2"/>
      <c r="AD161" s="2"/>
      <c r="AE161" s="2"/>
      <c r="AF161" s="80"/>
      <c r="AG161" s="2"/>
      <c r="AH161" s="29"/>
      <c r="AI161" s="170"/>
      <c r="AJ161" s="171"/>
    </row>
    <row r="162" spans="1:36" s="116" customFormat="1" ht="18" customHeight="1" x14ac:dyDescent="0.2">
      <c r="A162" s="167"/>
      <c r="B162" s="169"/>
      <c r="D162" s="19"/>
      <c r="E162" s="19"/>
      <c r="F162" s="31"/>
      <c r="G162" s="17"/>
      <c r="H162" s="113"/>
      <c r="I162" s="114"/>
      <c r="J162" s="113"/>
      <c r="K162" s="114"/>
      <c r="L162" s="113"/>
      <c r="M162" s="114"/>
      <c r="N162" s="113"/>
      <c r="O162" s="114"/>
      <c r="P162" s="114"/>
      <c r="Q162" s="114"/>
      <c r="R162" s="31"/>
      <c r="S162" s="31"/>
      <c r="T162" s="31"/>
      <c r="U162" s="31"/>
      <c r="V162" s="31"/>
      <c r="W162" s="31"/>
      <c r="X162" s="31"/>
      <c r="Y162" s="31"/>
      <c r="Z162" s="31"/>
      <c r="AA162" s="31"/>
      <c r="AB162" s="30"/>
      <c r="AC162" s="30"/>
      <c r="AD162" s="169"/>
      <c r="AE162" s="30"/>
      <c r="AF162" s="168"/>
      <c r="AG162" s="169"/>
      <c r="AH162" s="29"/>
      <c r="AI162" s="165"/>
      <c r="AJ162" s="162"/>
    </row>
    <row r="163" spans="1:36" s="172" customFormat="1" x14ac:dyDescent="0.2">
      <c r="A163" s="80"/>
      <c r="B163" s="2"/>
      <c r="C163" s="17"/>
      <c r="D163" s="33"/>
      <c r="E163" s="14"/>
      <c r="F163" s="14"/>
      <c r="G163" s="17"/>
      <c r="H163" s="75"/>
      <c r="I163" s="43"/>
      <c r="J163" s="75"/>
      <c r="K163" s="43"/>
      <c r="L163" s="75"/>
      <c r="M163" s="43"/>
      <c r="N163" s="75"/>
      <c r="O163" s="43"/>
      <c r="P163" s="43"/>
      <c r="Q163" s="43"/>
      <c r="R163" s="14"/>
      <c r="S163" s="14"/>
      <c r="T163" s="14"/>
      <c r="U163" s="14"/>
      <c r="V163" s="14"/>
      <c r="W163" s="14"/>
      <c r="X163" s="14"/>
      <c r="Y163" s="14"/>
      <c r="Z163" s="14"/>
      <c r="AA163" s="14"/>
      <c r="AB163" s="2"/>
      <c r="AC163" s="2"/>
      <c r="AD163" s="2"/>
      <c r="AE163" s="2"/>
      <c r="AF163" s="80"/>
      <c r="AG163" s="2"/>
      <c r="AH163" s="29"/>
      <c r="AI163" s="170"/>
      <c r="AJ163" s="171"/>
    </row>
    <row r="164" spans="1:36" s="172" customFormat="1" x14ac:dyDescent="0.2">
      <c r="A164" s="80"/>
      <c r="B164" s="2"/>
      <c r="C164" s="17"/>
      <c r="D164" s="33"/>
      <c r="E164" s="14"/>
      <c r="F164" s="14"/>
      <c r="G164" s="17"/>
      <c r="H164" s="75"/>
      <c r="I164" s="43"/>
      <c r="J164" s="75"/>
      <c r="K164" s="43"/>
      <c r="L164" s="75"/>
      <c r="M164" s="43"/>
      <c r="N164" s="75"/>
      <c r="O164" s="43"/>
      <c r="P164" s="43"/>
      <c r="Q164" s="43"/>
      <c r="R164" s="14"/>
      <c r="S164" s="14"/>
      <c r="T164" s="14"/>
      <c r="U164" s="14"/>
      <c r="V164" s="14"/>
      <c r="W164" s="14"/>
      <c r="X164" s="14"/>
      <c r="Y164" s="14"/>
      <c r="Z164" s="14"/>
      <c r="AA164" s="14"/>
      <c r="AB164" s="2"/>
      <c r="AC164" s="2"/>
      <c r="AD164" s="2"/>
      <c r="AE164" s="2"/>
      <c r="AF164" s="80"/>
      <c r="AG164" s="2"/>
      <c r="AH164" s="29"/>
      <c r="AI164" s="170"/>
      <c r="AJ164" s="171"/>
    </row>
    <row r="165" spans="1:36" s="116" customFormat="1" ht="18" customHeight="1" x14ac:dyDescent="0.2">
      <c r="A165" s="167"/>
      <c r="B165" s="169"/>
      <c r="D165" s="19"/>
      <c r="E165" s="19"/>
      <c r="F165" s="31"/>
      <c r="G165" s="17"/>
      <c r="H165" s="113"/>
      <c r="I165" s="114"/>
      <c r="J165" s="113"/>
      <c r="K165" s="114"/>
      <c r="L165" s="113"/>
      <c r="M165" s="114"/>
      <c r="N165" s="113"/>
      <c r="O165" s="114"/>
      <c r="P165" s="114"/>
      <c r="Q165" s="114"/>
      <c r="R165" s="31"/>
      <c r="S165" s="31"/>
      <c r="T165" s="31"/>
      <c r="U165" s="31"/>
      <c r="V165" s="31"/>
      <c r="W165" s="31"/>
      <c r="X165" s="31"/>
      <c r="Y165" s="31"/>
      <c r="Z165" s="31"/>
      <c r="AA165" s="31"/>
      <c r="AB165" s="30"/>
      <c r="AC165" s="30"/>
      <c r="AD165" s="169"/>
      <c r="AE165" s="30"/>
      <c r="AF165" s="168"/>
      <c r="AG165" s="169"/>
      <c r="AH165" s="29"/>
      <c r="AI165" s="165"/>
      <c r="AJ165" s="162"/>
    </row>
    <row r="166" spans="1:36" s="172" customFormat="1" x14ac:dyDescent="0.2">
      <c r="A166" s="80"/>
      <c r="B166" s="2"/>
      <c r="C166" s="17"/>
      <c r="D166" s="33"/>
      <c r="E166" s="14"/>
      <c r="F166" s="14"/>
      <c r="G166" s="17"/>
      <c r="H166" s="75"/>
      <c r="I166" s="43"/>
      <c r="J166" s="75"/>
      <c r="K166" s="43"/>
      <c r="L166" s="75"/>
      <c r="M166" s="43"/>
      <c r="N166" s="75"/>
      <c r="O166" s="43"/>
      <c r="P166" s="43"/>
      <c r="Q166" s="43"/>
      <c r="R166" s="14"/>
      <c r="S166" s="14"/>
      <c r="T166" s="14"/>
      <c r="U166" s="14"/>
      <c r="V166" s="14"/>
      <c r="W166" s="14"/>
      <c r="X166" s="14"/>
      <c r="Y166" s="14"/>
      <c r="Z166" s="14"/>
      <c r="AA166" s="14"/>
      <c r="AB166" s="2"/>
      <c r="AC166" s="2"/>
      <c r="AD166" s="2"/>
      <c r="AE166" s="2"/>
      <c r="AF166" s="80"/>
      <c r="AG166" s="2"/>
      <c r="AH166" s="29"/>
      <c r="AI166" s="170"/>
      <c r="AJ166" s="171"/>
    </row>
    <row r="167" spans="1:36" s="116" customFormat="1" ht="18" customHeight="1" x14ac:dyDescent="0.2">
      <c r="A167" s="167"/>
      <c r="B167" s="169"/>
      <c r="D167" s="19"/>
      <c r="E167" s="19"/>
      <c r="F167" s="31"/>
      <c r="G167" s="17"/>
      <c r="H167" s="113"/>
      <c r="I167" s="114"/>
      <c r="J167" s="113"/>
      <c r="K167" s="114"/>
      <c r="L167" s="113"/>
      <c r="M167" s="114"/>
      <c r="N167" s="113"/>
      <c r="O167" s="114"/>
      <c r="P167" s="114"/>
      <c r="Q167" s="114"/>
      <c r="R167" s="31"/>
      <c r="S167" s="31"/>
      <c r="T167" s="31"/>
      <c r="U167" s="31"/>
      <c r="V167" s="31"/>
      <c r="W167" s="31"/>
      <c r="X167" s="31"/>
      <c r="Y167" s="31"/>
      <c r="Z167" s="31"/>
      <c r="AA167" s="31"/>
      <c r="AB167" s="30"/>
      <c r="AC167" s="30"/>
      <c r="AD167" s="169"/>
      <c r="AE167" s="30"/>
      <c r="AF167" s="168"/>
      <c r="AG167" s="169"/>
      <c r="AH167" s="29"/>
      <c r="AI167" s="165"/>
      <c r="AJ167" s="162"/>
    </row>
    <row r="168" spans="1:36" s="116" customFormat="1" ht="43.5" customHeight="1" x14ac:dyDescent="0.2">
      <c r="A168" s="167"/>
      <c r="B168" s="30"/>
      <c r="C168" s="137"/>
      <c r="D168" s="19"/>
      <c r="E168" s="19"/>
      <c r="F168" s="19"/>
      <c r="G168" s="17"/>
      <c r="H168" s="174"/>
      <c r="I168" s="114"/>
      <c r="J168" s="174"/>
      <c r="K168" s="175"/>
      <c r="L168" s="174"/>
      <c r="M168" s="175"/>
      <c r="N168" s="174"/>
      <c r="O168" s="175"/>
      <c r="P168" s="175"/>
      <c r="Q168" s="175"/>
      <c r="R168" s="19"/>
      <c r="S168" s="19"/>
      <c r="T168" s="19"/>
      <c r="U168" s="19"/>
      <c r="V168" s="19"/>
      <c r="W168" s="19"/>
      <c r="X168" s="19"/>
      <c r="Y168" s="19"/>
      <c r="Z168" s="19"/>
      <c r="AA168" s="19"/>
      <c r="AB168" s="30"/>
      <c r="AC168" s="30"/>
      <c r="AD168" s="30"/>
      <c r="AE168" s="30"/>
      <c r="AF168" s="168"/>
      <c r="AG168" s="169"/>
      <c r="AH168" s="26"/>
      <c r="AI168" s="165"/>
      <c r="AJ168" s="162"/>
    </row>
    <row r="169" spans="1:36" s="137" customFormat="1" ht="29.25" customHeight="1" x14ac:dyDescent="0.2">
      <c r="A169" s="167"/>
      <c r="B169" s="30"/>
      <c r="D169" s="19"/>
      <c r="E169" s="19"/>
      <c r="F169" s="19"/>
      <c r="G169" s="17"/>
      <c r="H169" s="174"/>
      <c r="I169" s="175"/>
      <c r="J169" s="174"/>
      <c r="K169" s="175"/>
      <c r="L169" s="174"/>
      <c r="M169" s="175"/>
      <c r="N169" s="174"/>
      <c r="O169" s="175"/>
      <c r="P169" s="175"/>
      <c r="Q169" s="175"/>
      <c r="R169" s="19"/>
      <c r="S169" s="19"/>
      <c r="T169" s="19"/>
      <c r="U169" s="19"/>
      <c r="V169" s="19"/>
      <c r="W169" s="19"/>
      <c r="X169" s="19"/>
      <c r="Y169" s="19"/>
      <c r="Z169" s="19"/>
      <c r="AA169" s="19"/>
      <c r="AB169" s="30"/>
      <c r="AC169" s="30"/>
      <c r="AD169" s="30"/>
      <c r="AE169" s="30"/>
      <c r="AF169" s="168"/>
      <c r="AG169" s="30"/>
      <c r="AH169" s="26"/>
      <c r="AI169" s="176"/>
      <c r="AJ169" s="177"/>
    </row>
    <row r="170" spans="1:36" s="137" customFormat="1" ht="32.25" customHeight="1" x14ac:dyDescent="0.2">
      <c r="A170" s="167"/>
      <c r="B170" s="30"/>
      <c r="D170" s="19"/>
      <c r="E170" s="19"/>
      <c r="F170" s="19"/>
      <c r="G170" s="17"/>
      <c r="H170" s="174"/>
      <c r="I170" s="175"/>
      <c r="J170" s="174"/>
      <c r="K170" s="175"/>
      <c r="L170" s="174"/>
      <c r="M170" s="175"/>
      <c r="N170" s="174"/>
      <c r="O170" s="175"/>
      <c r="P170" s="175"/>
      <c r="Q170" s="175"/>
      <c r="R170" s="19"/>
      <c r="S170" s="19"/>
      <c r="T170" s="19"/>
      <c r="U170" s="19"/>
      <c r="V170" s="19"/>
      <c r="W170" s="19"/>
      <c r="X170" s="19"/>
      <c r="Y170" s="19"/>
      <c r="Z170" s="19"/>
      <c r="AA170" s="19"/>
      <c r="AB170" s="30"/>
      <c r="AC170" s="30"/>
      <c r="AD170" s="30"/>
      <c r="AE170" s="30"/>
      <c r="AF170" s="168"/>
      <c r="AG170" s="30"/>
      <c r="AH170" s="26"/>
      <c r="AI170" s="176"/>
      <c r="AJ170" s="177"/>
    </row>
    <row r="171" spans="1:36" s="137" customFormat="1" ht="29.25" customHeight="1" x14ac:dyDescent="0.2">
      <c r="A171" s="167"/>
      <c r="B171" s="30"/>
      <c r="D171" s="19"/>
      <c r="E171" s="19"/>
      <c r="F171" s="19"/>
      <c r="G171" s="17"/>
      <c r="H171" s="174"/>
      <c r="I171" s="175"/>
      <c r="J171" s="174"/>
      <c r="K171" s="175"/>
      <c r="L171" s="174"/>
      <c r="M171" s="175"/>
      <c r="N171" s="174"/>
      <c r="O171" s="175"/>
      <c r="P171" s="175"/>
      <c r="Q171" s="175"/>
      <c r="R171" s="19"/>
      <c r="S171" s="19"/>
      <c r="T171" s="19"/>
      <c r="U171" s="19"/>
      <c r="V171" s="19"/>
      <c r="W171" s="19"/>
      <c r="X171" s="19"/>
      <c r="Y171" s="19"/>
      <c r="Z171" s="19"/>
      <c r="AA171" s="19"/>
      <c r="AB171" s="30"/>
      <c r="AC171" s="30"/>
      <c r="AD171" s="30"/>
      <c r="AE171" s="30"/>
      <c r="AF171" s="168"/>
      <c r="AG171" s="30"/>
      <c r="AH171" s="29"/>
      <c r="AI171" s="176"/>
      <c r="AJ171" s="177"/>
    </row>
    <row r="172" spans="1:36" s="172" customFormat="1" x14ac:dyDescent="0.2">
      <c r="A172" s="80"/>
      <c r="B172" s="2"/>
      <c r="C172" s="17"/>
      <c r="D172" s="33"/>
      <c r="E172" s="14"/>
      <c r="F172" s="14"/>
      <c r="G172" s="17"/>
      <c r="H172" s="75"/>
      <c r="I172" s="43"/>
      <c r="J172" s="75"/>
      <c r="K172" s="43"/>
      <c r="L172" s="75"/>
      <c r="M172" s="43"/>
      <c r="N172" s="75"/>
      <c r="O172" s="43"/>
      <c r="P172" s="43"/>
      <c r="Q172" s="43"/>
      <c r="R172" s="14"/>
      <c r="S172" s="14"/>
      <c r="T172" s="14"/>
      <c r="U172" s="14"/>
      <c r="V172" s="14"/>
      <c r="W172" s="14"/>
      <c r="X172" s="14"/>
      <c r="Y172" s="14"/>
      <c r="Z172" s="14"/>
      <c r="AA172" s="14"/>
      <c r="AB172" s="2"/>
      <c r="AC172" s="2"/>
      <c r="AD172" s="2"/>
      <c r="AE172" s="2"/>
      <c r="AF172" s="80"/>
      <c r="AG172" s="2"/>
      <c r="AH172" s="29"/>
      <c r="AI172" s="170"/>
      <c r="AJ172" s="171"/>
    </row>
    <row r="173" spans="1:36" s="116" customFormat="1" ht="18" customHeight="1" x14ac:dyDescent="0.2">
      <c r="A173" s="167"/>
      <c r="B173" s="169"/>
      <c r="D173" s="19"/>
      <c r="E173" s="19"/>
      <c r="F173" s="31"/>
      <c r="G173" s="17"/>
      <c r="H173" s="113"/>
      <c r="I173" s="114"/>
      <c r="J173" s="113"/>
      <c r="K173" s="114"/>
      <c r="L173" s="113"/>
      <c r="M173" s="114"/>
      <c r="N173" s="113"/>
      <c r="O173" s="114"/>
      <c r="P173" s="114"/>
      <c r="Q173" s="114"/>
      <c r="R173" s="31"/>
      <c r="S173" s="31"/>
      <c r="T173" s="31"/>
      <c r="U173" s="31"/>
      <c r="V173" s="31"/>
      <c r="W173" s="31"/>
      <c r="X173" s="31"/>
      <c r="Y173" s="31"/>
      <c r="Z173" s="31"/>
      <c r="AA173" s="31"/>
      <c r="AB173" s="30"/>
      <c r="AC173" s="30"/>
      <c r="AD173" s="169"/>
      <c r="AE173" s="30"/>
      <c r="AF173" s="168"/>
      <c r="AG173" s="169"/>
      <c r="AH173" s="29"/>
      <c r="AI173" s="165"/>
      <c r="AJ173" s="162"/>
    </row>
    <row r="174" spans="1:36" s="172" customFormat="1" ht="65.25" customHeight="1" x14ac:dyDescent="0.2">
      <c r="A174" s="80"/>
      <c r="B174" s="2"/>
      <c r="C174" s="17"/>
      <c r="D174" s="14"/>
      <c r="E174" s="14"/>
      <c r="F174" s="14"/>
      <c r="G174" s="17"/>
      <c r="H174" s="75"/>
      <c r="I174" s="43"/>
      <c r="J174" s="75"/>
      <c r="K174" s="43"/>
      <c r="L174" s="75"/>
      <c r="M174" s="43"/>
      <c r="N174" s="75"/>
      <c r="O174" s="43"/>
      <c r="P174" s="43"/>
      <c r="Q174" s="43"/>
      <c r="R174" s="14"/>
      <c r="S174" s="14"/>
      <c r="T174" s="14"/>
      <c r="U174" s="14"/>
      <c r="V174" s="14"/>
      <c r="W174" s="14"/>
      <c r="X174" s="14"/>
      <c r="Y174" s="14"/>
      <c r="Z174" s="14"/>
      <c r="AA174" s="14"/>
      <c r="AB174" s="2"/>
      <c r="AC174" s="2"/>
      <c r="AD174" s="2"/>
      <c r="AE174" s="2"/>
      <c r="AF174" s="80"/>
      <c r="AG174" s="2"/>
      <c r="AH174" s="26"/>
      <c r="AI174" s="170"/>
      <c r="AJ174" s="171"/>
    </row>
    <row r="175" spans="1:36" s="172" customFormat="1" ht="41.25" customHeight="1" x14ac:dyDescent="0.2">
      <c r="A175" s="80"/>
      <c r="B175" s="2"/>
      <c r="C175" s="17"/>
      <c r="D175" s="14"/>
      <c r="E175" s="14"/>
      <c r="F175" s="14"/>
      <c r="G175" s="17"/>
      <c r="H175" s="75"/>
      <c r="I175" s="43"/>
      <c r="J175" s="75"/>
      <c r="K175" s="43"/>
      <c r="L175" s="75"/>
      <c r="M175" s="43"/>
      <c r="N175" s="75"/>
      <c r="O175" s="43"/>
      <c r="P175" s="43"/>
      <c r="Q175" s="43"/>
      <c r="R175" s="14"/>
      <c r="S175" s="14"/>
      <c r="T175" s="14"/>
      <c r="U175" s="14"/>
      <c r="V175" s="14"/>
      <c r="W175" s="14"/>
      <c r="X175" s="14"/>
      <c r="Y175" s="14"/>
      <c r="Z175" s="14"/>
      <c r="AA175" s="14"/>
      <c r="AB175" s="2"/>
      <c r="AC175" s="2"/>
      <c r="AD175" s="2"/>
      <c r="AE175" s="2"/>
      <c r="AF175" s="80"/>
      <c r="AG175" s="2"/>
      <c r="AH175" s="26"/>
      <c r="AI175" s="170"/>
      <c r="AJ175" s="171"/>
    </row>
    <row r="176" spans="1:36" s="172" customFormat="1" x14ac:dyDescent="0.2">
      <c r="A176" s="79"/>
      <c r="B176" s="173"/>
      <c r="D176" s="18"/>
      <c r="E176" s="18"/>
      <c r="F176" s="18"/>
      <c r="H176" s="73"/>
      <c r="I176" s="74"/>
      <c r="J176" s="73"/>
      <c r="K176" s="74"/>
      <c r="L176" s="73"/>
      <c r="M176" s="74"/>
      <c r="N176" s="73"/>
      <c r="O176" s="74"/>
      <c r="P176" s="74"/>
      <c r="Q176" s="74"/>
      <c r="R176" s="18"/>
      <c r="S176" s="18"/>
      <c r="T176" s="18"/>
      <c r="U176" s="18"/>
      <c r="V176" s="18"/>
      <c r="W176" s="18"/>
      <c r="X176" s="18"/>
      <c r="Y176" s="18"/>
      <c r="Z176" s="18"/>
      <c r="AA176" s="18"/>
      <c r="AB176" s="173"/>
      <c r="AC176" s="173"/>
      <c r="AD176" s="173"/>
      <c r="AE176" s="173"/>
      <c r="AF176" s="80"/>
      <c r="AG176" s="173"/>
      <c r="AH176" s="29"/>
      <c r="AI176" s="170"/>
      <c r="AJ176" s="171"/>
    </row>
    <row r="177" spans="1:36" s="116" customFormat="1" ht="18" customHeight="1" x14ac:dyDescent="0.2">
      <c r="A177" s="167"/>
      <c r="B177" s="169"/>
      <c r="D177" s="19"/>
      <c r="E177" s="19"/>
      <c r="F177" s="31"/>
      <c r="G177" s="17"/>
      <c r="H177" s="113"/>
      <c r="I177" s="114"/>
      <c r="J177" s="113"/>
      <c r="K177" s="114"/>
      <c r="L177" s="113"/>
      <c r="M177" s="114"/>
      <c r="N177" s="113"/>
      <c r="O177" s="114"/>
      <c r="P177" s="114"/>
      <c r="Q177" s="114"/>
      <c r="R177" s="31"/>
      <c r="S177" s="31"/>
      <c r="T177" s="31"/>
      <c r="U177" s="31"/>
      <c r="V177" s="31"/>
      <c r="W177" s="31"/>
      <c r="X177" s="31"/>
      <c r="Y177" s="31"/>
      <c r="Z177" s="31"/>
      <c r="AA177" s="31"/>
      <c r="AB177" s="30"/>
      <c r="AC177" s="30"/>
      <c r="AD177" s="169"/>
      <c r="AE177" s="30"/>
      <c r="AF177" s="168"/>
      <c r="AG177" s="169"/>
      <c r="AH177" s="29"/>
      <c r="AI177" s="165"/>
      <c r="AJ177" s="162"/>
    </row>
    <row r="178" spans="1:36" s="172" customFormat="1" x14ac:dyDescent="0.2">
      <c r="A178" s="79"/>
      <c r="B178" s="2"/>
      <c r="D178" s="18"/>
      <c r="E178" s="18"/>
      <c r="F178" s="18"/>
      <c r="H178" s="73"/>
      <c r="I178" s="74"/>
      <c r="J178" s="73"/>
      <c r="K178" s="74"/>
      <c r="L178" s="73"/>
      <c r="M178" s="74"/>
      <c r="N178" s="73"/>
      <c r="O178" s="74"/>
      <c r="P178" s="74"/>
      <c r="Q178" s="74"/>
      <c r="R178" s="18"/>
      <c r="S178" s="18"/>
      <c r="T178" s="18"/>
      <c r="U178" s="18"/>
      <c r="V178" s="18"/>
      <c r="W178" s="18"/>
      <c r="X178" s="18"/>
      <c r="Y178" s="18"/>
      <c r="Z178" s="18"/>
      <c r="AA178" s="18"/>
      <c r="AB178" s="173"/>
      <c r="AC178" s="173"/>
      <c r="AD178" s="2"/>
      <c r="AE178" s="173"/>
      <c r="AF178" s="80"/>
      <c r="AG178" s="173"/>
      <c r="AH178" s="29"/>
      <c r="AI178" s="170"/>
      <c r="AJ178" s="171"/>
    </row>
    <row r="179" spans="1:36" s="116" customFormat="1" ht="24" customHeight="1" x14ac:dyDescent="0.2">
      <c r="A179" s="167"/>
      <c r="B179" s="169"/>
      <c r="D179" s="14"/>
      <c r="E179" s="14"/>
      <c r="F179" s="14"/>
      <c r="G179" s="17"/>
      <c r="H179" s="113"/>
      <c r="I179" s="114"/>
      <c r="J179" s="113"/>
      <c r="K179" s="114"/>
      <c r="L179" s="113"/>
      <c r="M179" s="114"/>
      <c r="N179" s="113"/>
      <c r="O179" s="114"/>
      <c r="P179" s="114"/>
      <c r="Q179" s="114"/>
      <c r="R179" s="31"/>
      <c r="S179" s="31"/>
      <c r="T179" s="31"/>
      <c r="U179" s="31"/>
      <c r="V179" s="31"/>
      <c r="W179" s="31"/>
      <c r="X179" s="31"/>
      <c r="Y179" s="31"/>
      <c r="Z179" s="31"/>
      <c r="AA179" s="31"/>
      <c r="AB179" s="30"/>
      <c r="AC179" s="30"/>
      <c r="AD179" s="169"/>
      <c r="AE179" s="30"/>
      <c r="AF179" s="168"/>
      <c r="AG179" s="169"/>
      <c r="AH179" s="29"/>
      <c r="AI179" s="165"/>
      <c r="AJ179" s="162"/>
    </row>
    <row r="180" spans="1:36" s="17" customFormat="1" x14ac:dyDescent="0.2">
      <c r="A180" s="80"/>
      <c r="B180" s="2"/>
      <c r="D180" s="14"/>
      <c r="E180" s="14"/>
      <c r="F180" s="14"/>
      <c r="H180" s="75"/>
      <c r="I180" s="43"/>
      <c r="J180" s="75"/>
      <c r="K180" s="43"/>
      <c r="L180" s="75"/>
      <c r="M180" s="43"/>
      <c r="N180" s="75"/>
      <c r="O180" s="43"/>
      <c r="P180" s="43"/>
      <c r="Q180" s="43"/>
      <c r="R180" s="14"/>
      <c r="S180" s="14"/>
      <c r="T180" s="14"/>
      <c r="U180" s="14"/>
      <c r="V180" s="14"/>
      <c r="W180" s="14"/>
      <c r="X180" s="14"/>
      <c r="Y180" s="14"/>
      <c r="Z180" s="14"/>
      <c r="AA180" s="14"/>
      <c r="AB180" s="2"/>
      <c r="AC180" s="2"/>
      <c r="AD180" s="2"/>
      <c r="AE180" s="2"/>
      <c r="AF180" s="80"/>
      <c r="AG180" s="2"/>
      <c r="AH180" s="29"/>
      <c r="AI180" s="166"/>
      <c r="AJ180" s="77"/>
    </row>
    <row r="181" spans="1:36" s="116" customFormat="1" ht="27.95" customHeight="1" x14ac:dyDescent="0.2">
      <c r="A181" s="167"/>
      <c r="B181" s="169"/>
      <c r="D181" s="14"/>
      <c r="E181" s="14"/>
      <c r="F181" s="14"/>
      <c r="G181" s="17"/>
      <c r="H181" s="113"/>
      <c r="I181" s="114"/>
      <c r="J181" s="113"/>
      <c r="K181" s="114"/>
      <c r="L181" s="113"/>
      <c r="M181" s="114"/>
      <c r="N181" s="113"/>
      <c r="O181" s="114"/>
      <c r="P181" s="114"/>
      <c r="Q181" s="114"/>
      <c r="R181" s="31"/>
      <c r="S181" s="31"/>
      <c r="T181" s="31"/>
      <c r="U181" s="31"/>
      <c r="V181" s="31"/>
      <c r="W181" s="31"/>
      <c r="X181" s="31"/>
      <c r="Y181" s="31"/>
      <c r="Z181" s="31"/>
      <c r="AA181" s="31"/>
      <c r="AB181" s="30"/>
      <c r="AC181" s="30"/>
      <c r="AD181" s="169"/>
      <c r="AE181" s="30"/>
      <c r="AF181" s="168"/>
      <c r="AG181" s="169"/>
      <c r="AH181" s="29"/>
      <c r="AI181" s="165"/>
      <c r="AJ181" s="162"/>
    </row>
    <row r="182" spans="1:36" s="17" customFormat="1" x14ac:dyDescent="0.2">
      <c r="A182" s="2"/>
      <c r="B182" s="2"/>
      <c r="D182" s="2"/>
      <c r="E182" s="2"/>
      <c r="F182" s="14"/>
      <c r="H182" s="75"/>
      <c r="I182" s="43"/>
      <c r="J182" s="75"/>
      <c r="K182" s="43"/>
      <c r="L182" s="75"/>
      <c r="M182" s="43"/>
      <c r="N182" s="75"/>
      <c r="O182" s="43"/>
      <c r="P182" s="43"/>
      <c r="Q182" s="43"/>
      <c r="R182" s="14"/>
      <c r="S182" s="14"/>
      <c r="T182" s="14"/>
      <c r="U182" s="14"/>
      <c r="V182" s="14"/>
      <c r="W182" s="14"/>
      <c r="X182" s="14"/>
      <c r="Y182" s="14"/>
      <c r="Z182" s="14"/>
      <c r="AA182" s="14"/>
      <c r="AB182" s="2"/>
      <c r="AC182" s="2"/>
      <c r="AD182" s="2"/>
      <c r="AE182" s="2"/>
      <c r="AF182" s="2"/>
      <c r="AG182" s="2"/>
      <c r="AH182" s="29"/>
      <c r="AI182" s="166"/>
      <c r="AJ182" s="77"/>
    </row>
    <row r="183" spans="1:36" s="17" customFormat="1" x14ac:dyDescent="0.2">
      <c r="A183" s="2"/>
      <c r="B183" s="2"/>
      <c r="D183" s="2"/>
      <c r="E183" s="2"/>
      <c r="F183" s="14"/>
      <c r="H183" s="75"/>
      <c r="I183" s="43"/>
      <c r="J183" s="75"/>
      <c r="K183" s="43"/>
      <c r="L183" s="75"/>
      <c r="M183" s="43"/>
      <c r="N183" s="75"/>
      <c r="O183" s="43"/>
      <c r="P183" s="43"/>
      <c r="Q183" s="43"/>
      <c r="R183" s="14"/>
      <c r="S183" s="14"/>
      <c r="T183" s="14"/>
      <c r="U183" s="14"/>
      <c r="V183" s="14"/>
      <c r="W183" s="14"/>
      <c r="X183" s="14"/>
      <c r="Y183" s="14"/>
      <c r="Z183" s="14"/>
      <c r="AA183" s="14"/>
      <c r="AB183" s="2"/>
      <c r="AC183" s="2"/>
      <c r="AD183" s="2"/>
      <c r="AE183" s="2"/>
      <c r="AF183" s="2"/>
      <c r="AG183" s="2"/>
      <c r="AH183" s="29"/>
      <c r="AI183" s="166"/>
      <c r="AJ183" s="77"/>
    </row>
    <row r="186" spans="1:36" s="17" customFormat="1" x14ac:dyDescent="0.2">
      <c r="A186" s="2"/>
      <c r="B186" s="1"/>
      <c r="C186" s="44"/>
      <c r="D186" s="16"/>
      <c r="E186" s="16"/>
      <c r="F186" s="14"/>
      <c r="G186" s="44"/>
      <c r="H186" s="75"/>
      <c r="I186" s="43"/>
      <c r="J186" s="75"/>
      <c r="K186" s="43"/>
      <c r="L186" s="75"/>
      <c r="M186" s="43"/>
      <c r="N186" s="75"/>
      <c r="O186" s="43"/>
      <c r="P186" s="43"/>
      <c r="Q186" s="43"/>
      <c r="R186" s="14"/>
      <c r="S186" s="14"/>
      <c r="T186" s="14"/>
      <c r="U186" s="14"/>
      <c r="V186" s="14"/>
      <c r="W186" s="14"/>
      <c r="X186" s="14"/>
      <c r="Y186" s="14"/>
      <c r="Z186" s="14"/>
      <c r="AA186" s="14"/>
      <c r="AB186" s="1"/>
      <c r="AC186" s="1"/>
      <c r="AD186" s="1"/>
      <c r="AE186" s="1"/>
      <c r="AF186" s="2"/>
      <c r="AG186" s="178"/>
      <c r="AH186" s="23"/>
      <c r="AI186" s="179"/>
      <c r="AJ186" s="180"/>
    </row>
  </sheetData>
  <mergeCells count="11">
    <mergeCell ref="G2:R2"/>
    <mergeCell ref="Z7:AB7"/>
    <mergeCell ref="H7:I7"/>
    <mergeCell ref="J7:K7"/>
    <mergeCell ref="L7:M7"/>
    <mergeCell ref="N7:O7"/>
    <mergeCell ref="P7:Q7"/>
    <mergeCell ref="R7:S7"/>
    <mergeCell ref="T7:U7"/>
    <mergeCell ref="V7:W7"/>
    <mergeCell ref="X7:Y7"/>
  </mergeCells>
  <phoneticPr fontId="2" type="noConversion"/>
  <hyperlinks>
    <hyperlink ref="AH12" r:id="rId1"/>
    <hyperlink ref="AH16" r:id="rId2"/>
    <hyperlink ref="AH21" r:id="rId3"/>
    <hyperlink ref="AH22" r:id="rId4"/>
    <hyperlink ref="AH23" r:id="rId5"/>
    <hyperlink ref="AH24" r:id="rId6"/>
    <hyperlink ref="AH26" r:id="rId7"/>
    <hyperlink ref="AH27" r:id="rId8"/>
    <hyperlink ref="AH48" r:id="rId9"/>
    <hyperlink ref="AH46" r:id="rId10"/>
    <hyperlink ref="AH45" r:id="rId11"/>
    <hyperlink ref="AH44" r:id="rId12"/>
    <hyperlink ref="AH57" r:id="rId13"/>
    <hyperlink ref="AH59" r:id="rId14"/>
    <hyperlink ref="AH60" r:id="rId15"/>
    <hyperlink ref="AH62" r:id="rId16"/>
    <hyperlink ref="AH63" r:id="rId17"/>
    <hyperlink ref="AH65" r:id="rId18"/>
    <hyperlink ref="AH78" r:id="rId19"/>
    <hyperlink ref="AH101" r:id="rId20"/>
    <hyperlink ref="AH13" r:id="rId21"/>
    <hyperlink ref="AH15" r:id="rId22"/>
    <hyperlink ref="AH67" r:id="rId23"/>
    <hyperlink ref="AH77" r:id="rId24"/>
    <hyperlink ref="AH82" r:id="rId25"/>
    <hyperlink ref="AH120" r:id="rId26"/>
    <hyperlink ref="AH80" r:id="rId27"/>
    <hyperlink ref="AH35" r:id="rId28"/>
    <hyperlink ref="AH58" r:id="rId29"/>
    <hyperlink ref="AH86" r:id="rId30"/>
    <hyperlink ref="AH41" r:id="rId31"/>
    <hyperlink ref="AH40" r:id="rId32"/>
    <hyperlink ref="AH68" r:id="rId33"/>
    <hyperlink ref="AI68" r:id="rId34"/>
    <hyperlink ref="AH69" r:id="rId35"/>
    <hyperlink ref="AI80" r:id="rId36"/>
    <hyperlink ref="AH81" r:id="rId37"/>
    <hyperlink ref="AH14" r:id="rId38"/>
    <hyperlink ref="AI22" r:id="rId39"/>
    <hyperlink ref="AI21" r:id="rId40"/>
    <hyperlink ref="AH99" r:id="rId41"/>
    <hyperlink ref="AH74" r:id="rId42"/>
    <hyperlink ref="AH20" r:id="rId43"/>
    <hyperlink ref="AH17" r:id="rId44"/>
    <hyperlink ref="AH19" r:id="rId45"/>
    <hyperlink ref="AH98" r:id="rId46"/>
    <hyperlink ref="AI98" r:id="rId47"/>
    <hyperlink ref="AH31" r:id="rId48"/>
    <hyperlink ref="AH32" r:id="rId49"/>
    <hyperlink ref="AH33" r:id="rId50"/>
    <hyperlink ref="AH90" r:id="rId51"/>
    <hyperlink ref="AH25" r:id="rId52"/>
    <hyperlink ref="AH36" r:id="rId53"/>
    <hyperlink ref="AI36" r:id="rId54"/>
    <hyperlink ref="AH37" r:id="rId55"/>
    <hyperlink ref="AH61" r:id="rId56"/>
    <hyperlink ref="AH76" r:id="rId57"/>
    <hyperlink ref="AH87" r:id="rId58"/>
    <hyperlink ref="AH100" r:id="rId59"/>
    <hyperlink ref="AH119" r:id="rId60"/>
    <hyperlink ref="AH39" r:id="rId61"/>
    <hyperlink ref="AH18" r:id="rId62"/>
    <hyperlink ref="AI31" r:id="rId63"/>
    <hyperlink ref="AH34" r:id="rId64"/>
    <hyperlink ref="AH42" r:id="rId65"/>
    <hyperlink ref="AH123" r:id="rId66" display="PA 01-03-003"/>
    <hyperlink ref="AH122" r:id="rId67"/>
    <hyperlink ref="AH96" r:id="rId68"/>
    <hyperlink ref="AH93" r:id="rId69"/>
    <hyperlink ref="AH88" r:id="rId70"/>
    <hyperlink ref="AH83" r:id="rId71"/>
    <hyperlink ref="AH70" r:id="rId72"/>
    <hyperlink ref="AH71" r:id="rId73"/>
    <hyperlink ref="AH54" r:id="rId74"/>
    <hyperlink ref="AH53" r:id="rId75"/>
    <hyperlink ref="AH52" r:id="rId76"/>
    <hyperlink ref="AH51" r:id="rId77"/>
    <hyperlink ref="AH50" r:id="rId78"/>
    <hyperlink ref="AD123" r:id="rId79" display="Ranked #2 in Hood Canal prioritized actions list"/>
    <hyperlink ref="AD122" r:id="rId80" display="Ranked #3 in Hood Canal prioritized actions list"/>
    <hyperlink ref="AD51" r:id="rId81"/>
    <hyperlink ref="AD16" r:id="rId82" display="HC SC Recovery Plan, Ch9, p168-sediment aggradation; p176-Olympic National Forest &amp; State Lands; p186 acquire lands/sediment aggredation; Mid-Hood Canal Results Chain: &quot;Reduce sediment delivery from erosion and mass wasting events of USFS roads&quot;; substate"/>
    <hyperlink ref="AD17" r:id="rId83"/>
    <hyperlink ref="AD19" r:id="rId84" display="HC SC Recovery Plan, Ch 9, p168-loss of riparian forest; Mid-Hood Canal Chinook Results Chain: &quot;Protection: Acquisition and Regulatory Measures&quot;; substrategies: &quot;Conservation strategies implemented inculding purchase of properties &amp; conservation easements"/>
    <hyperlink ref="AD83" r:id="rId85"/>
    <hyperlink ref="AD87" r:id="rId86" display="HC Summer Chum Recovery Plan, Ch11, p230-Remove fill, pool, infrastructure east of Klingle Wetlands and restore lost salt marsh habitatinsert relevant summer chum plan page number"/>
    <hyperlink ref="AD88" r:id="rId87"/>
    <hyperlink ref="AD96" r:id="rId88" display="HC Summer Chum Recovery Plan, Ch12, p253-255-UW Research Station; Big Beef Cr Preservation; Remove UW Service Road &amp; Fill; Intensively Monitored Watershed Plan: p17-B Beef Cr. Control sediment delivery/routing, temperature, low summer discharge, habitat c"/>
    <hyperlink ref="AD100" r:id="rId89"/>
  </hyperlinks>
  <printOptions gridLines="1"/>
  <pageMargins left="0.25" right="0.25" top="0.75" bottom="0.75" header="0.3" footer="0.3"/>
  <pageSetup scale="56" fitToWidth="2" fitToHeight="8" orientation="landscape" r:id="rId90"/>
  <headerFooter alignWithMargins="0">
    <oddFooter>&amp;L&amp;D&amp;R&amp;P</oddFooter>
  </headerFooter>
  <colBreaks count="1" manualBreakCount="1">
    <brk id="25" max="1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39"/>
  <sheetViews>
    <sheetView topLeftCell="A16" workbookViewId="0">
      <selection activeCell="A37" sqref="A37"/>
    </sheetView>
  </sheetViews>
  <sheetFormatPr defaultColWidth="8.75" defaultRowHeight="12.75" x14ac:dyDescent="0.2"/>
  <cols>
    <col min="1" max="1" width="23.125" customWidth="1"/>
  </cols>
  <sheetData>
    <row r="1" spans="1:1" ht="14.25" x14ac:dyDescent="0.2">
      <c r="A1" s="34"/>
    </row>
    <row r="2" spans="1:1" ht="14.25" x14ac:dyDescent="0.2">
      <c r="A2" s="35" t="s">
        <v>325</v>
      </c>
    </row>
    <row r="3" spans="1:1" ht="14.25" x14ac:dyDescent="0.2">
      <c r="A3" s="34"/>
    </row>
    <row r="4" spans="1:1" ht="14.25" x14ac:dyDescent="0.2">
      <c r="A4" s="35" t="s">
        <v>326</v>
      </c>
    </row>
    <row r="5" spans="1:1" ht="14.25" x14ac:dyDescent="0.2">
      <c r="A5" s="37" t="s">
        <v>327</v>
      </c>
    </row>
    <row r="6" spans="1:1" ht="14.25" x14ac:dyDescent="0.2">
      <c r="A6" s="37" t="s">
        <v>328</v>
      </c>
    </row>
    <row r="7" spans="1:1" ht="14.25" x14ac:dyDescent="0.2">
      <c r="A7" s="37" t="s">
        <v>329</v>
      </c>
    </row>
    <row r="8" spans="1:1" ht="14.25" x14ac:dyDescent="0.2">
      <c r="A8" s="37" t="s">
        <v>330</v>
      </c>
    </row>
    <row r="9" spans="1:1" ht="14.25" x14ac:dyDescent="0.2">
      <c r="A9" s="37" t="s">
        <v>331</v>
      </c>
    </row>
    <row r="10" spans="1:1" ht="14.25" x14ac:dyDescent="0.2">
      <c r="A10" s="37" t="s">
        <v>332</v>
      </c>
    </row>
    <row r="11" spans="1:1" ht="14.25" x14ac:dyDescent="0.2">
      <c r="A11" s="41" t="s">
        <v>367</v>
      </c>
    </row>
    <row r="12" spans="1:1" ht="14.25" x14ac:dyDescent="0.2">
      <c r="A12" s="36"/>
    </row>
    <row r="13" spans="1:1" ht="16.5" x14ac:dyDescent="0.25">
      <c r="A13" s="38" t="s">
        <v>333</v>
      </c>
    </row>
    <row r="14" spans="1:1" ht="14.25" x14ac:dyDescent="0.2">
      <c r="A14" s="34"/>
    </row>
    <row r="15" spans="1:1" ht="14.25" x14ac:dyDescent="0.2">
      <c r="A15" s="35" t="s">
        <v>334</v>
      </c>
    </row>
    <row r="16" spans="1:1" ht="14.25" x14ac:dyDescent="0.2">
      <c r="A16" s="36" t="s">
        <v>423</v>
      </c>
    </row>
    <row r="17" spans="1:1" x14ac:dyDescent="0.2">
      <c r="A17" s="39"/>
    </row>
    <row r="18" spans="1:1" ht="14.25" x14ac:dyDescent="0.2">
      <c r="A18" s="36" t="s">
        <v>424</v>
      </c>
    </row>
    <row r="19" spans="1:1" ht="14.25" x14ac:dyDescent="0.2">
      <c r="A19" s="36" t="s">
        <v>425</v>
      </c>
    </row>
    <row r="20" spans="1:1" ht="14.25" x14ac:dyDescent="0.2">
      <c r="A20" s="36" t="s">
        <v>426</v>
      </c>
    </row>
    <row r="21" spans="1:1" ht="14.25" x14ac:dyDescent="0.2">
      <c r="A21" s="34"/>
    </row>
    <row r="22" spans="1:1" ht="14.25" x14ac:dyDescent="0.2">
      <c r="A22" s="35" t="s">
        <v>427</v>
      </c>
    </row>
    <row r="23" spans="1:1" ht="14.25" x14ac:dyDescent="0.2">
      <c r="A23" s="37" t="s">
        <v>428</v>
      </c>
    </row>
    <row r="24" spans="1:1" ht="14.25" x14ac:dyDescent="0.2">
      <c r="A24" s="37" t="s">
        <v>429</v>
      </c>
    </row>
    <row r="25" spans="1:1" ht="14.25" x14ac:dyDescent="0.2">
      <c r="A25" s="37" t="s">
        <v>430</v>
      </c>
    </row>
    <row r="26" spans="1:1" ht="14.25" x14ac:dyDescent="0.2">
      <c r="A26" s="37" t="s">
        <v>431</v>
      </c>
    </row>
    <row r="27" spans="1:1" ht="14.25" x14ac:dyDescent="0.2">
      <c r="A27" s="37" t="s">
        <v>432</v>
      </c>
    </row>
    <row r="28" spans="1:1" ht="14.25" x14ac:dyDescent="0.2">
      <c r="A28" s="37" t="s">
        <v>433</v>
      </c>
    </row>
    <row r="29" spans="1:1" ht="14.25" x14ac:dyDescent="0.2">
      <c r="A29" s="37" t="s">
        <v>434</v>
      </c>
    </row>
    <row r="30" spans="1:1" ht="14.25" x14ac:dyDescent="0.2">
      <c r="A30" s="37" t="s">
        <v>361</v>
      </c>
    </row>
    <row r="31" spans="1:1" ht="14.25" x14ac:dyDescent="0.2">
      <c r="A31" s="37" t="s">
        <v>362</v>
      </c>
    </row>
    <row r="32" spans="1:1" ht="14.25" x14ac:dyDescent="0.2">
      <c r="A32" s="36"/>
    </row>
    <row r="33" spans="1:1" ht="14.25" x14ac:dyDescent="0.2">
      <c r="A33" s="35" t="s">
        <v>363</v>
      </c>
    </row>
    <row r="34" spans="1:1" ht="14.25" x14ac:dyDescent="0.2">
      <c r="A34" s="40" t="s">
        <v>364</v>
      </c>
    </row>
    <row r="35" spans="1:1" ht="14.25" x14ac:dyDescent="0.2">
      <c r="A35" s="40" t="s">
        <v>365</v>
      </c>
    </row>
    <row r="36" spans="1:1" ht="14.25" x14ac:dyDescent="0.2">
      <c r="A36" s="36" t="s">
        <v>42</v>
      </c>
    </row>
    <row r="37" spans="1:1" ht="14.25" x14ac:dyDescent="0.2">
      <c r="A37" s="36" t="s">
        <v>366</v>
      </c>
    </row>
    <row r="38" spans="1:1" ht="14.25" x14ac:dyDescent="0.2">
      <c r="A38" s="36" t="s">
        <v>58</v>
      </c>
    </row>
    <row r="39" spans="1:1" ht="14.25" x14ac:dyDescent="0.2">
      <c r="A39" s="36"/>
    </row>
  </sheetData>
  <phoneticPr fontId="2"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2014 3YWP Draft</vt:lpstr>
      <vt:lpstr>Category Keys</vt:lpstr>
      <vt:lpstr>'2014 3YWP Draft'!Print_Area</vt:lpstr>
      <vt:lpstr>'2014 3YWP Draft'!Print_Titles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Pearson</dc:creator>
  <cp:lastModifiedBy>Huber</cp:lastModifiedBy>
  <cp:lastPrinted>2014-09-29T19:10:43Z</cp:lastPrinted>
  <dcterms:created xsi:type="dcterms:W3CDTF">2006-01-17T15:12:04Z</dcterms:created>
  <dcterms:modified xsi:type="dcterms:W3CDTF">2016-03-17T18:48:30Z</dcterms:modified>
</cp:coreProperties>
</file>